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год Учебные планы\1. СПЕЦИАЛЬНОСТИ\2. Преподавание в начальных классах\1 курс\"/>
    </mc:Choice>
  </mc:AlternateContent>
  <xr:revisionPtr revIDLastSave="0" documentId="13_ncr:1_{6F83ADC2-EC25-4269-B31C-2CF721A3106A}" xr6:coauthVersionLast="47" xr6:coauthVersionMax="47" xr10:uidLastSave="{00000000-0000-0000-0000-000000000000}"/>
  <bookViews>
    <workbookView xWindow="-120" yWindow="-120" windowWidth="25440" windowHeight="15390" tabRatio="834" activeTab="1" xr2:uid="{00000000-000D-0000-FFFF-FFFF00000000}"/>
  </bookViews>
  <sheets>
    <sheet name="Лист1" sheetId="23" r:id="rId1"/>
    <sheet name="ШАБЛОН 2023" sheetId="22" r:id="rId2"/>
  </sheets>
  <definedNames>
    <definedName name="_xlnm.Print_Titles" localSheetId="1">'ШАБЛОН 2023'!#REF!</definedName>
    <definedName name="_xlnm.Print_Area" localSheetId="1">'ШАБЛОН 2023'!$A$4:$AW$120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1" i="22" l="1"/>
  <c r="P94" i="22" l="1"/>
  <c r="P88" i="22"/>
  <c r="P87" i="22"/>
  <c r="P81" i="22"/>
  <c r="P67" i="22"/>
  <c r="P68" i="22"/>
  <c r="P69" i="22"/>
  <c r="P70" i="22"/>
  <c r="P71" i="22"/>
  <c r="P72" i="22"/>
  <c r="P73" i="22"/>
  <c r="P74" i="22"/>
  <c r="P75" i="22"/>
  <c r="P66" i="22"/>
  <c r="P52" i="22"/>
  <c r="P53" i="22"/>
  <c r="P54" i="22"/>
  <c r="P55" i="22"/>
  <c r="P56" i="22"/>
  <c r="P57" i="22"/>
  <c r="P58" i="22"/>
  <c r="P59" i="22"/>
  <c r="P60" i="22"/>
  <c r="P61" i="22"/>
  <c r="P62" i="22"/>
  <c r="P51" i="22"/>
  <c r="P50" i="22"/>
  <c r="P49" i="22"/>
  <c r="P48" i="22"/>
  <c r="P47" i="22"/>
  <c r="P41" i="22"/>
  <c r="P42" i="22"/>
  <c r="P43" i="22"/>
  <c r="P44" i="22"/>
  <c r="P40" i="22"/>
  <c r="E91" i="22" l="1"/>
  <c r="E84" i="22"/>
  <c r="E78" i="22"/>
  <c r="D65" i="22"/>
  <c r="R65" i="22" l="1"/>
  <c r="R46" i="22"/>
  <c r="R39" i="22"/>
  <c r="R93" i="22"/>
  <c r="D46" i="22"/>
  <c r="D39" i="22"/>
  <c r="H66" i="22"/>
  <c r="G65" i="22"/>
  <c r="AD46" i="22"/>
  <c r="L46" i="22"/>
  <c r="G46" i="22"/>
  <c r="AX46" i="22" l="1"/>
  <c r="S62" i="22"/>
  <c r="I47" i="22"/>
  <c r="AC34" i="22" l="1"/>
  <c r="AB34" i="22"/>
  <c r="AC31" i="22"/>
  <c r="AB31" i="22"/>
  <c r="AC19" i="22"/>
  <c r="AB19" i="22"/>
  <c r="Y34" i="22"/>
  <c r="Y31" i="22"/>
  <c r="Y19" i="22"/>
  <c r="T31" i="22"/>
  <c r="H62" i="22" l="1"/>
  <c r="I62" i="22"/>
  <c r="K62" i="22" s="1"/>
  <c r="O62" i="22"/>
  <c r="Q62" i="22"/>
  <c r="F62" i="22" l="1"/>
  <c r="E62" i="22" s="1"/>
  <c r="J62" i="22"/>
  <c r="D106" i="22"/>
  <c r="S40" i="22" l="1"/>
  <c r="H57" i="22"/>
  <c r="H58" i="22"/>
  <c r="H59" i="22"/>
  <c r="H60" i="22"/>
  <c r="H61" i="22"/>
  <c r="S96" i="22" l="1"/>
  <c r="S95" i="22"/>
  <c r="S90" i="22"/>
  <c r="S89" i="22"/>
  <c r="S83" i="22"/>
  <c r="S82" i="22"/>
  <c r="S77" i="22"/>
  <c r="S76" i="22"/>
  <c r="N76" i="22"/>
  <c r="S75" i="22"/>
  <c r="BH108" i="22" l="1"/>
  <c r="BH109" i="22"/>
  <c r="BH107" i="22"/>
  <c r="BH106" i="22"/>
  <c r="BC112" i="22"/>
  <c r="BC111" i="22"/>
  <c r="AX112" i="22"/>
  <c r="AX111" i="22"/>
  <c r="AS112" i="22"/>
  <c r="AS111" i="22"/>
  <c r="AN112" i="22"/>
  <c r="AN111" i="22"/>
  <c r="AI112" i="22"/>
  <c r="AI111" i="22"/>
  <c r="AD112" i="22"/>
  <c r="AD111" i="22"/>
  <c r="Y112" i="22"/>
  <c r="Y111" i="22"/>
  <c r="T112" i="22"/>
  <c r="T111" i="22"/>
  <c r="H69" i="22"/>
  <c r="H70" i="22"/>
  <c r="H71" i="22"/>
  <c r="H72" i="22"/>
  <c r="H73" i="22"/>
  <c r="H74" i="22"/>
  <c r="H75" i="22"/>
  <c r="I69" i="22"/>
  <c r="K69" i="22" s="1"/>
  <c r="I70" i="22"/>
  <c r="K70" i="22" s="1"/>
  <c r="I71" i="22"/>
  <c r="K71" i="22" s="1"/>
  <c r="I72" i="22"/>
  <c r="I73" i="22"/>
  <c r="I74" i="22"/>
  <c r="K74" i="22" s="1"/>
  <c r="I75" i="22"/>
  <c r="K75" i="22" s="1"/>
  <c r="K73" i="22"/>
  <c r="T93" i="22"/>
  <c r="T86" i="22"/>
  <c r="T80" i="22"/>
  <c r="T65" i="22"/>
  <c r="T64" i="22" s="1"/>
  <c r="T46" i="22"/>
  <c r="T39" i="22"/>
  <c r="BH11" i="22"/>
  <c r="BH13" i="22"/>
  <c r="BH12" i="22"/>
  <c r="AD14" i="22"/>
  <c r="S67" i="22"/>
  <c r="S68" i="22"/>
  <c r="S69" i="22"/>
  <c r="S70" i="22"/>
  <c r="S71" i="22"/>
  <c r="S72" i="22"/>
  <c r="S73" i="22"/>
  <c r="S74" i="22"/>
  <c r="S58" i="22"/>
  <c r="S59" i="22"/>
  <c r="S60" i="22"/>
  <c r="S61" i="22"/>
  <c r="T38" i="22" l="1"/>
  <c r="K72" i="22"/>
  <c r="D93" i="22"/>
  <c r="AD65" i="22" l="1"/>
  <c r="AD39" i="22"/>
  <c r="I58" i="22" l="1"/>
  <c r="I59" i="22"/>
  <c r="I60" i="22"/>
  <c r="I61" i="22"/>
  <c r="J69" i="22"/>
  <c r="J70" i="22"/>
  <c r="J71" i="22"/>
  <c r="J72" i="22"/>
  <c r="J73" i="22"/>
  <c r="J74" i="22"/>
  <c r="J75" i="22"/>
  <c r="Q69" i="22"/>
  <c r="Q70" i="22"/>
  <c r="Q71" i="22"/>
  <c r="F71" i="22" s="1"/>
  <c r="E71" i="22" s="1"/>
  <c r="Q72" i="22"/>
  <c r="Q73" i="22"/>
  <c r="Q74" i="22"/>
  <c r="Q75" i="22"/>
  <c r="F75" i="22" s="1"/>
  <c r="E75" i="22" s="1"/>
  <c r="O69" i="22"/>
  <c r="O70" i="22"/>
  <c r="O71" i="22"/>
  <c r="O72" i="22"/>
  <c r="F72" i="22" s="1"/>
  <c r="E72" i="22" s="1"/>
  <c r="O73" i="22"/>
  <c r="O74" i="22"/>
  <c r="F74" i="22" s="1"/>
  <c r="E74" i="22" s="1"/>
  <c r="O75" i="22"/>
  <c r="Q58" i="22"/>
  <c r="Q59" i="22"/>
  <c r="Q60" i="22"/>
  <c r="Q61" i="22"/>
  <c r="O59" i="22"/>
  <c r="O60" i="22"/>
  <c r="O61" i="22"/>
  <c r="O58" i="22"/>
  <c r="K61" i="22" l="1"/>
  <c r="F61" i="22"/>
  <c r="E61" i="22" s="1"/>
  <c r="K59" i="22"/>
  <c r="J59" i="22" s="1"/>
  <c r="F59" i="22"/>
  <c r="E59" i="22" s="1"/>
  <c r="F73" i="22"/>
  <c r="E73" i="22" s="1"/>
  <c r="K60" i="22"/>
  <c r="J60" i="22" s="1"/>
  <c r="F60" i="22"/>
  <c r="E60" i="22" s="1"/>
  <c r="K58" i="22"/>
  <c r="J58" i="22" s="1"/>
  <c r="F58" i="22"/>
  <c r="E58" i="22" s="1"/>
  <c r="J61" i="22"/>
  <c r="F70" i="22"/>
  <c r="E70" i="22" s="1"/>
  <c r="F69" i="22"/>
  <c r="E69" i="22" s="1"/>
  <c r="I79" i="22"/>
  <c r="Q57" i="22"/>
  <c r="O57" i="22"/>
  <c r="I57" i="22"/>
  <c r="F57" i="22" s="1"/>
  <c r="E57" i="22" s="1"/>
  <c r="I40" i="22"/>
  <c r="K40" i="22" s="1"/>
  <c r="I41" i="22"/>
  <c r="I42" i="22"/>
  <c r="I43" i="22"/>
  <c r="I44" i="22"/>
  <c r="I39" i="22" l="1"/>
  <c r="K57" i="22"/>
  <c r="J57" i="22" s="1"/>
  <c r="S36" i="22"/>
  <c r="S57" i="22"/>
  <c r="R86" i="22"/>
  <c r="R80" i="22"/>
  <c r="R64" i="22" s="1"/>
  <c r="R19" i="22"/>
  <c r="O26" i="22"/>
  <c r="AQ19" i="22"/>
  <c r="AQ86" i="22"/>
  <c r="AQ46" i="22"/>
  <c r="O79" i="22"/>
  <c r="E99" i="22"/>
  <c r="E82" i="22"/>
  <c r="E83" i="22"/>
  <c r="O81" i="22"/>
  <c r="Q81" i="22"/>
  <c r="S47" i="22"/>
  <c r="AV80" i="22"/>
  <c r="R38" i="22" l="1"/>
  <c r="S51" i="22"/>
  <c r="O67" i="22" l="1"/>
  <c r="S94" i="22"/>
  <c r="S93" i="22" s="1"/>
  <c r="S88" i="22"/>
  <c r="S87" i="22"/>
  <c r="S66" i="22"/>
  <c r="S65" i="22" s="1"/>
  <c r="S48" i="22"/>
  <c r="S49" i="22"/>
  <c r="S50" i="22"/>
  <c r="S52" i="22"/>
  <c r="S53" i="22"/>
  <c r="S54" i="22"/>
  <c r="S55" i="22"/>
  <c r="S56" i="22"/>
  <c r="S41" i="22"/>
  <c r="S42" i="22"/>
  <c r="S43" i="22"/>
  <c r="S44" i="22"/>
  <c r="Q94" i="22"/>
  <c r="O94" i="22"/>
  <c r="Q88" i="22"/>
  <c r="Q87" i="22"/>
  <c r="O88" i="22"/>
  <c r="O87" i="22"/>
  <c r="AM93" i="22"/>
  <c r="AM80" i="22"/>
  <c r="AM65" i="22"/>
  <c r="S32" i="22"/>
  <c r="S46" i="22" l="1"/>
  <c r="S86" i="22"/>
  <c r="S39" i="22"/>
  <c r="S80" i="22"/>
  <c r="S64" i="22" l="1"/>
  <c r="I20" i="22"/>
  <c r="K20" i="22" s="1"/>
  <c r="S20" i="22"/>
  <c r="BH112" i="22" l="1"/>
  <c r="M80" i="22"/>
  <c r="R31" i="22"/>
  <c r="U31" i="22"/>
  <c r="V31" i="22"/>
  <c r="W31" i="22"/>
  <c r="X31" i="22"/>
  <c r="Z31" i="22"/>
  <c r="AA31" i="22"/>
  <c r="AD31" i="22"/>
  <c r="AE31" i="22"/>
  <c r="AF31" i="22"/>
  <c r="AG31" i="22"/>
  <c r="AH31" i="22"/>
  <c r="AI31" i="22"/>
  <c r="AJ31" i="22"/>
  <c r="AK31" i="22"/>
  <c r="AL31" i="22"/>
  <c r="AM31" i="22"/>
  <c r="AN31" i="22"/>
  <c r="AO31" i="22"/>
  <c r="AP31" i="22"/>
  <c r="AQ31" i="22"/>
  <c r="AR31" i="22"/>
  <c r="AS31" i="22"/>
  <c r="AT31" i="22"/>
  <c r="AU31" i="22"/>
  <c r="AV31" i="22"/>
  <c r="AW31" i="22"/>
  <c r="AX31" i="22"/>
  <c r="AY31" i="22"/>
  <c r="AZ31" i="22"/>
  <c r="BA31" i="22"/>
  <c r="BB31" i="22"/>
  <c r="BC31" i="22"/>
  <c r="BD31" i="22"/>
  <c r="BE31" i="22"/>
  <c r="BF31" i="22"/>
  <c r="BG31" i="22"/>
  <c r="E31" i="22"/>
  <c r="G31" i="22"/>
  <c r="L31" i="22"/>
  <c r="M31" i="22"/>
  <c r="N31" i="22"/>
  <c r="P31" i="22"/>
  <c r="D31" i="22"/>
  <c r="Q66" i="22"/>
  <c r="D86" i="22"/>
  <c r="D80" i="22"/>
  <c r="H89" i="22"/>
  <c r="I89" i="22"/>
  <c r="K89" i="22" s="1"/>
  <c r="J89" i="22" s="1"/>
  <c r="N89" i="22"/>
  <c r="O89" i="22"/>
  <c r="Q89" i="22"/>
  <c r="BH89" i="22"/>
  <c r="D64" i="22" l="1"/>
  <c r="F89" i="22"/>
  <c r="E89" i="22" s="1"/>
  <c r="BI19" i="22"/>
  <c r="BI34" i="22"/>
  <c r="BI17" i="22" l="1"/>
  <c r="J99" i="22"/>
  <c r="J100" i="22"/>
  <c r="J101" i="22"/>
  <c r="J102" i="22"/>
  <c r="J103" i="22"/>
  <c r="J36" i="22"/>
  <c r="J37" i="22"/>
  <c r="P97" i="22"/>
  <c r="P91" i="22"/>
  <c r="P93" i="22"/>
  <c r="P86" i="22"/>
  <c r="P84" i="22"/>
  <c r="P80" i="22" s="1"/>
  <c r="P78" i="22"/>
  <c r="P65" i="22" s="1"/>
  <c r="P63" i="22"/>
  <c r="P46" i="22" s="1"/>
  <c r="P45" i="22"/>
  <c r="P39" i="22" s="1"/>
  <c r="P34" i="22"/>
  <c r="P19" i="22"/>
  <c r="BH105" i="22"/>
  <c r="BH81" i="22"/>
  <c r="BH82" i="22"/>
  <c r="BH83" i="22"/>
  <c r="BH84" i="22"/>
  <c r="BH85" i="22"/>
  <c r="BH87" i="22"/>
  <c r="BH88" i="22"/>
  <c r="BH90" i="22"/>
  <c r="BH91" i="22"/>
  <c r="BH92" i="22"/>
  <c r="BH94" i="22"/>
  <c r="BH95" i="22"/>
  <c r="BH96" i="22"/>
  <c r="BH97" i="22"/>
  <c r="BH98" i="22"/>
  <c r="BH99" i="22"/>
  <c r="BH100" i="22"/>
  <c r="BH68" i="22"/>
  <c r="BH76" i="22"/>
  <c r="BH77" i="22"/>
  <c r="BH78" i="22"/>
  <c r="BH79" i="22"/>
  <c r="P64" i="22" l="1"/>
  <c r="P38" i="22"/>
  <c r="P18" i="22"/>
  <c r="P104" i="22" l="1"/>
  <c r="P37" i="22"/>
  <c r="P100" i="22"/>
  <c r="BH119" i="22" l="1"/>
  <c r="BH118" i="22"/>
  <c r="BH117" i="22"/>
  <c r="BH116" i="22"/>
  <c r="BH115" i="22"/>
  <c r="BH114" i="22"/>
  <c r="BC113" i="22"/>
  <c r="AS113" i="22"/>
  <c r="AN113" i="22"/>
  <c r="AI113" i="22"/>
  <c r="AD113" i="22"/>
  <c r="Y113" i="22"/>
  <c r="T113" i="22"/>
  <c r="J109" i="22"/>
  <c r="J108" i="22"/>
  <c r="J107" i="22"/>
  <c r="J106" i="22"/>
  <c r="J105" i="22"/>
  <c r="N99" i="22"/>
  <c r="Q98" i="22"/>
  <c r="O98" i="22"/>
  <c r="I98" i="22"/>
  <c r="K98" i="22" s="1"/>
  <c r="H98" i="22"/>
  <c r="I97" i="22"/>
  <c r="K97" i="22" s="1"/>
  <c r="H97" i="22"/>
  <c r="Q96" i="22"/>
  <c r="O96" i="22"/>
  <c r="N96" i="22"/>
  <c r="I96" i="22"/>
  <c r="K96" i="22" s="1"/>
  <c r="H96" i="22"/>
  <c r="Q95" i="22"/>
  <c r="O95" i="22"/>
  <c r="N95" i="22"/>
  <c r="I95" i="22"/>
  <c r="H95" i="22"/>
  <c r="I94" i="22"/>
  <c r="H94" i="22"/>
  <c r="BG93" i="22"/>
  <c r="BF93" i="22"/>
  <c r="BE93" i="22"/>
  <c r="BD93" i="22"/>
  <c r="BC93" i="22"/>
  <c r="BB93" i="22"/>
  <c r="BA93" i="22"/>
  <c r="AZ93" i="22"/>
  <c r="AY93" i="22"/>
  <c r="AX93" i="22"/>
  <c r="AW93" i="22"/>
  <c r="AV93" i="22"/>
  <c r="AU93" i="22"/>
  <c r="AT93" i="22"/>
  <c r="AS93" i="22"/>
  <c r="AR93" i="22"/>
  <c r="AQ93" i="22"/>
  <c r="AO93" i="22"/>
  <c r="AN93" i="22"/>
  <c r="AL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M93" i="22"/>
  <c r="L93" i="22"/>
  <c r="G93" i="22"/>
  <c r="Q92" i="22"/>
  <c r="O92" i="22"/>
  <c r="I92" i="22"/>
  <c r="K92" i="22" s="1"/>
  <c r="H92" i="22"/>
  <c r="I91" i="22"/>
  <c r="K91" i="22" s="1"/>
  <c r="H91" i="22"/>
  <c r="Q90" i="22"/>
  <c r="O90" i="22"/>
  <c r="O91" i="22" s="1"/>
  <c r="O86" i="22" s="1"/>
  <c r="N90" i="22"/>
  <c r="N86" i="22" s="1"/>
  <c r="I90" i="22"/>
  <c r="H90" i="22"/>
  <c r="I88" i="22"/>
  <c r="K88" i="22" s="1"/>
  <c r="H88" i="22"/>
  <c r="I87" i="22"/>
  <c r="K87" i="22" s="1"/>
  <c r="H87" i="22"/>
  <c r="H86" i="22" s="1"/>
  <c r="BG86" i="22"/>
  <c r="BF86" i="22"/>
  <c r="BE86" i="22"/>
  <c r="BD86" i="22"/>
  <c r="BC86" i="22"/>
  <c r="BB86" i="22"/>
  <c r="BA86" i="22"/>
  <c r="AZ86" i="22"/>
  <c r="AY86" i="22"/>
  <c r="AX86" i="22"/>
  <c r="AW86" i="22"/>
  <c r="AV86" i="22"/>
  <c r="AU86" i="22"/>
  <c r="AT86" i="22"/>
  <c r="AS86" i="22"/>
  <c r="AR86" i="22"/>
  <c r="AP86" i="22"/>
  <c r="AO86" i="22"/>
  <c r="AN86" i="22"/>
  <c r="AM86" i="22"/>
  <c r="AM64" i="22" s="1"/>
  <c r="AL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M86" i="22"/>
  <c r="L86" i="22"/>
  <c r="G86" i="22"/>
  <c r="Q85" i="22"/>
  <c r="O85" i="22"/>
  <c r="I85" i="22"/>
  <c r="K85" i="22" s="1"/>
  <c r="H85" i="22"/>
  <c r="I84" i="22"/>
  <c r="K84" i="22" s="1"/>
  <c r="H84" i="22"/>
  <c r="Q83" i="22"/>
  <c r="O83" i="22"/>
  <c r="N83" i="22"/>
  <c r="I83" i="22"/>
  <c r="H83" i="22"/>
  <c r="Q82" i="22"/>
  <c r="O82" i="22"/>
  <c r="N82" i="22"/>
  <c r="I82" i="22"/>
  <c r="H82" i="22"/>
  <c r="I81" i="22"/>
  <c r="K81" i="22" s="1"/>
  <c r="H81" i="22"/>
  <c r="BG80" i="22"/>
  <c r="BF80" i="22"/>
  <c r="BE80" i="22"/>
  <c r="BD80" i="22"/>
  <c r="BC80" i="22"/>
  <c r="BB80" i="22"/>
  <c r="BA80" i="22"/>
  <c r="AZ80" i="22"/>
  <c r="AY80" i="22"/>
  <c r="AX80" i="22"/>
  <c r="AW80" i="22"/>
  <c r="AU80" i="22"/>
  <c r="AT80" i="22"/>
  <c r="AS80" i="22"/>
  <c r="AR80" i="22"/>
  <c r="AQ80" i="22"/>
  <c r="AP80" i="22"/>
  <c r="AO80" i="22"/>
  <c r="AN80" i="22"/>
  <c r="AL80" i="22"/>
  <c r="AK80" i="22"/>
  <c r="AJ80" i="22"/>
  <c r="AI80" i="22"/>
  <c r="AH80" i="22"/>
  <c r="AG80" i="22"/>
  <c r="AF80" i="22"/>
  <c r="AE80" i="22"/>
  <c r="AD80" i="22"/>
  <c r="AC80" i="22"/>
  <c r="AB80" i="22"/>
  <c r="AA80" i="22"/>
  <c r="Z80" i="22"/>
  <c r="Y80" i="22"/>
  <c r="X80" i="22"/>
  <c r="W80" i="22"/>
  <c r="V80" i="22"/>
  <c r="U80" i="22"/>
  <c r="L80" i="22"/>
  <c r="G80" i="22"/>
  <c r="Q79" i="22"/>
  <c r="K79" i="22"/>
  <c r="H79" i="22"/>
  <c r="I78" i="22"/>
  <c r="K78" i="22" s="1"/>
  <c r="H78" i="22"/>
  <c r="Q77" i="22"/>
  <c r="O77" i="22"/>
  <c r="N77" i="22"/>
  <c r="N65" i="22" s="1"/>
  <c r="I77" i="22"/>
  <c r="H77" i="22"/>
  <c r="Q76" i="22"/>
  <c r="O76" i="22"/>
  <c r="I76" i="22"/>
  <c r="H76" i="22"/>
  <c r="Q68" i="22"/>
  <c r="O68" i="22"/>
  <c r="I68" i="22"/>
  <c r="K68" i="22" s="1"/>
  <c r="J68" i="22" s="1"/>
  <c r="H68" i="22"/>
  <c r="BH67" i="22"/>
  <c r="Q67" i="22"/>
  <c r="I67" i="22"/>
  <c r="H67" i="22"/>
  <c r="H65" i="22" s="1"/>
  <c r="BH66" i="22"/>
  <c r="O66" i="22"/>
  <c r="I66" i="22"/>
  <c r="BG65" i="22"/>
  <c r="BF65" i="22"/>
  <c r="BE65" i="22"/>
  <c r="BE64" i="22" s="1"/>
  <c r="BD65" i="22"/>
  <c r="BC65" i="22"/>
  <c r="BB65" i="22"/>
  <c r="BA65" i="22"/>
  <c r="BA64" i="22" s="1"/>
  <c r="AZ65" i="22"/>
  <c r="AY65" i="22"/>
  <c r="AY64" i="22" s="1"/>
  <c r="AX65" i="22"/>
  <c r="AW65" i="22"/>
  <c r="AV65" i="22"/>
  <c r="AU65" i="22"/>
  <c r="AT65" i="22"/>
  <c r="AS65" i="22"/>
  <c r="AR65" i="22"/>
  <c r="AQ65" i="22"/>
  <c r="AQ64" i="22" s="1"/>
  <c r="AP65" i="22"/>
  <c r="AO65" i="22"/>
  <c r="AN65" i="22"/>
  <c r="AL65" i="22"/>
  <c r="AK65" i="22"/>
  <c r="AJ65" i="22"/>
  <c r="AJ64" i="22" s="1"/>
  <c r="AI65" i="22"/>
  <c r="AH65" i="22"/>
  <c r="AG65" i="22"/>
  <c r="AF65" i="22"/>
  <c r="AE65" i="22"/>
  <c r="AC65" i="22"/>
  <c r="AC64" i="22" s="1"/>
  <c r="AB65" i="22"/>
  <c r="AA65" i="22"/>
  <c r="AA64" i="22" s="1"/>
  <c r="Z65" i="22"/>
  <c r="Y65" i="22"/>
  <c r="Y64" i="22" s="1"/>
  <c r="X65" i="22"/>
  <c r="W65" i="22"/>
  <c r="W64" i="22" s="1"/>
  <c r="V65" i="22"/>
  <c r="U65" i="22"/>
  <c r="U64" i="22" s="1"/>
  <c r="M65" i="22"/>
  <c r="L65" i="22"/>
  <c r="L64" i="22" s="1"/>
  <c r="S38" i="22"/>
  <c r="I63" i="22"/>
  <c r="K63" i="22" s="1"/>
  <c r="H63" i="22"/>
  <c r="BH56" i="22"/>
  <c r="Q56" i="22"/>
  <c r="O56" i="22"/>
  <c r="I56" i="22"/>
  <c r="H56" i="22"/>
  <c r="F56" i="22" s="1"/>
  <c r="E56" i="22" s="1"/>
  <c r="BH55" i="22"/>
  <c r="Q55" i="22"/>
  <c r="O55" i="22"/>
  <c r="I55" i="22"/>
  <c r="K55" i="22" s="1"/>
  <c r="H55" i="22"/>
  <c r="BH54" i="22"/>
  <c r="Q54" i="22"/>
  <c r="O54" i="22"/>
  <c r="I54" i="22"/>
  <c r="H54" i="22"/>
  <c r="F54" i="22" s="1"/>
  <c r="E54" i="22" s="1"/>
  <c r="BH53" i="22"/>
  <c r="Q53" i="22"/>
  <c r="O53" i="22"/>
  <c r="I53" i="22"/>
  <c r="K53" i="22" s="1"/>
  <c r="H53" i="22"/>
  <c r="BH52" i="22"/>
  <c r="Q52" i="22"/>
  <c r="O52" i="22"/>
  <c r="I52" i="22"/>
  <c r="H52" i="22"/>
  <c r="F52" i="22" s="1"/>
  <c r="E52" i="22" s="1"/>
  <c r="BH51" i="22"/>
  <c r="Q51" i="22"/>
  <c r="O51" i="22"/>
  <c r="I51" i="22"/>
  <c r="K51" i="22" s="1"/>
  <c r="H51" i="22"/>
  <c r="BH50" i="22"/>
  <c r="Q50" i="22"/>
  <c r="O50" i="22"/>
  <c r="I50" i="22"/>
  <c r="H50" i="22"/>
  <c r="BH49" i="22"/>
  <c r="Q49" i="22"/>
  <c r="O49" i="22"/>
  <c r="I49" i="22"/>
  <c r="K49" i="22" s="1"/>
  <c r="H49" i="22"/>
  <c r="BH48" i="22"/>
  <c r="Q48" i="22"/>
  <c r="O48" i="22"/>
  <c r="I48" i="22"/>
  <c r="H48" i="22"/>
  <c r="F48" i="22" s="1"/>
  <c r="E48" i="22" s="1"/>
  <c r="BH47" i="22"/>
  <c r="Q47" i="22"/>
  <c r="O47" i="22"/>
  <c r="H47" i="22"/>
  <c r="BG46" i="22"/>
  <c r="BF46" i="22"/>
  <c r="BE46" i="22"/>
  <c r="BD46" i="22"/>
  <c r="BC46" i="22"/>
  <c r="BB46" i="22"/>
  <c r="BA46" i="22"/>
  <c r="AZ46" i="22"/>
  <c r="AY46" i="22"/>
  <c r="AW46" i="22"/>
  <c r="AV46" i="22"/>
  <c r="AU46" i="22"/>
  <c r="AT46" i="22"/>
  <c r="AS46" i="22"/>
  <c r="AR46" i="22"/>
  <c r="AP46" i="22"/>
  <c r="AO46" i="22"/>
  <c r="AN46" i="22"/>
  <c r="AM46" i="22"/>
  <c r="AL46" i="22"/>
  <c r="AK46" i="22"/>
  <c r="AJ46" i="22"/>
  <c r="AI46" i="22"/>
  <c r="AH46" i="22"/>
  <c r="AG46" i="22"/>
  <c r="AF46" i="22"/>
  <c r="AE46" i="22"/>
  <c r="AC46" i="22"/>
  <c r="AB46" i="22"/>
  <c r="AA46" i="22"/>
  <c r="Z46" i="22"/>
  <c r="Y46" i="22"/>
  <c r="X46" i="22"/>
  <c r="W46" i="22"/>
  <c r="V46" i="22"/>
  <c r="U46" i="22"/>
  <c r="N46" i="22"/>
  <c r="M46" i="22"/>
  <c r="I45" i="22"/>
  <c r="K45" i="22" s="1"/>
  <c r="H45" i="22"/>
  <c r="BH44" i="22"/>
  <c r="Q44" i="22"/>
  <c r="O44" i="22"/>
  <c r="K44" i="22"/>
  <c r="H44" i="22"/>
  <c r="BI43" i="22"/>
  <c r="BH43" i="22"/>
  <c r="Q43" i="22"/>
  <c r="O43" i="22"/>
  <c r="K43" i="22"/>
  <c r="H43" i="22"/>
  <c r="BH42" i="22"/>
  <c r="Q42" i="22"/>
  <c r="O42" i="22"/>
  <c r="K42" i="22"/>
  <c r="H42" i="22"/>
  <c r="BH41" i="22"/>
  <c r="Q41" i="22"/>
  <c r="O41" i="22"/>
  <c r="K41" i="22"/>
  <c r="H41" i="22"/>
  <c r="BH40" i="22"/>
  <c r="Q40" i="22"/>
  <c r="O40" i="22"/>
  <c r="H40" i="22"/>
  <c r="BG39" i="22"/>
  <c r="BF39" i="22"/>
  <c r="BE39" i="22"/>
  <c r="BE38" i="22" s="1"/>
  <c r="BD39" i="22"/>
  <c r="BC39" i="22"/>
  <c r="BB39" i="22"/>
  <c r="BA39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C39" i="22"/>
  <c r="AB39" i="22"/>
  <c r="AA39" i="22"/>
  <c r="Z39" i="22"/>
  <c r="Y39" i="22"/>
  <c r="X39" i="22"/>
  <c r="W39" i="22"/>
  <c r="V39" i="22"/>
  <c r="U39" i="22"/>
  <c r="N39" i="22"/>
  <c r="M39" i="22"/>
  <c r="L39" i="22"/>
  <c r="G39" i="22"/>
  <c r="BH37" i="22"/>
  <c r="BH36" i="22"/>
  <c r="BH35" i="22"/>
  <c r="S35" i="22"/>
  <c r="S34" i="22" s="1"/>
  <c r="Q35" i="22"/>
  <c r="Q34" i="22" s="1"/>
  <c r="O35" i="22"/>
  <c r="O34" i="22" s="1"/>
  <c r="I35" i="22"/>
  <c r="BJ35" i="22" s="1"/>
  <c r="H35" i="22"/>
  <c r="BG34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Q18" i="22" s="1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A34" i="22"/>
  <c r="Z34" i="22"/>
  <c r="X34" i="22"/>
  <c r="W34" i="22"/>
  <c r="V34" i="22"/>
  <c r="U34" i="22"/>
  <c r="T34" i="22"/>
  <c r="R34" i="22"/>
  <c r="R18" i="22" s="1"/>
  <c r="R104" i="22" s="1"/>
  <c r="N34" i="22"/>
  <c r="M34" i="22"/>
  <c r="L34" i="22"/>
  <c r="G34" i="22"/>
  <c r="E34" i="22"/>
  <c r="D34" i="22"/>
  <c r="BH33" i="22"/>
  <c r="S33" i="22"/>
  <c r="Q33" i="22"/>
  <c r="O33" i="22"/>
  <c r="I33" i="22"/>
  <c r="BJ33" i="22" s="1"/>
  <c r="BL33" i="22" s="1"/>
  <c r="H33" i="22"/>
  <c r="BH32" i="22"/>
  <c r="S31" i="22"/>
  <c r="Q32" i="22"/>
  <c r="O32" i="22"/>
  <c r="I32" i="22"/>
  <c r="I31" i="22" s="1"/>
  <c r="H32" i="22"/>
  <c r="H31" i="22" s="1"/>
  <c r="BH30" i="22"/>
  <c r="S30" i="22"/>
  <c r="Q30" i="22"/>
  <c r="O30" i="22"/>
  <c r="I30" i="22"/>
  <c r="H30" i="22"/>
  <c r="BH29" i="22"/>
  <c r="S29" i="22"/>
  <c r="Q29" i="22"/>
  <c r="O29" i="22"/>
  <c r="I29" i="22"/>
  <c r="BJ29" i="22" s="1"/>
  <c r="BL29" i="22" s="1"/>
  <c r="H29" i="22"/>
  <c r="BH28" i="22"/>
  <c r="S28" i="22"/>
  <c r="Q28" i="22"/>
  <c r="O28" i="22"/>
  <c r="I28" i="22"/>
  <c r="H28" i="22"/>
  <c r="BH27" i="22"/>
  <c r="S27" i="22"/>
  <c r="Q27" i="22"/>
  <c r="O27" i="22"/>
  <c r="I27" i="22"/>
  <c r="BJ27" i="22" s="1"/>
  <c r="BL27" i="22" s="1"/>
  <c r="H27" i="22"/>
  <c r="BH26" i="22"/>
  <c r="S26" i="22"/>
  <c r="Q26" i="22"/>
  <c r="I26" i="22"/>
  <c r="H26" i="22"/>
  <c r="BH25" i="22"/>
  <c r="S25" i="22"/>
  <c r="Q25" i="22"/>
  <c r="O25" i="22"/>
  <c r="I25" i="22"/>
  <c r="BJ25" i="22" s="1"/>
  <c r="BL25" i="22" s="1"/>
  <c r="H25" i="22"/>
  <c r="BH24" i="22"/>
  <c r="S24" i="22"/>
  <c r="Q24" i="22"/>
  <c r="O24" i="22"/>
  <c r="I24" i="22"/>
  <c r="H24" i="22"/>
  <c r="BH23" i="22"/>
  <c r="S23" i="22"/>
  <c r="Q23" i="22"/>
  <c r="O23" i="22"/>
  <c r="I23" i="22"/>
  <c r="BJ23" i="22" s="1"/>
  <c r="BL23" i="22" s="1"/>
  <c r="H23" i="22"/>
  <c r="BH22" i="22"/>
  <c r="S22" i="22"/>
  <c r="Q22" i="22"/>
  <c r="O22" i="22"/>
  <c r="I22" i="22"/>
  <c r="H22" i="22"/>
  <c r="BH21" i="22"/>
  <c r="S21" i="22"/>
  <c r="Q21" i="22"/>
  <c r="O21" i="22"/>
  <c r="I21" i="22"/>
  <c r="BJ21" i="22" s="1"/>
  <c r="BL21" i="22" s="1"/>
  <c r="H21" i="22"/>
  <c r="BH20" i="22"/>
  <c r="Q20" i="22"/>
  <c r="O20" i="22"/>
  <c r="H20" i="22"/>
  <c r="BG19" i="22"/>
  <c r="BF19" i="22"/>
  <c r="BE19" i="22"/>
  <c r="BD19" i="22"/>
  <c r="BC19" i="22"/>
  <c r="BB19" i="22"/>
  <c r="BA19" i="22"/>
  <c r="AZ19" i="22"/>
  <c r="AY19" i="22"/>
  <c r="AX19" i="22"/>
  <c r="AW19" i="22"/>
  <c r="AV19" i="22"/>
  <c r="AU19" i="22"/>
  <c r="AT19" i="22"/>
  <c r="AS19" i="22"/>
  <c r="AR19" i="22"/>
  <c r="AP19" i="22"/>
  <c r="AP18" i="22" s="1"/>
  <c r="AO19" i="22"/>
  <c r="AN19" i="22"/>
  <c r="AN18" i="22" s="1"/>
  <c r="AM19" i="22"/>
  <c r="AL19" i="22"/>
  <c r="AL18" i="22" s="1"/>
  <c r="AK19" i="22"/>
  <c r="AJ19" i="22"/>
  <c r="AJ18" i="22" s="1"/>
  <c r="AI19" i="22"/>
  <c r="AH19" i="22"/>
  <c r="AH18" i="22" s="1"/>
  <c r="AG19" i="22"/>
  <c r="AF19" i="22"/>
  <c r="AF18" i="22" s="1"/>
  <c r="AE19" i="22"/>
  <c r="AD19" i="22"/>
  <c r="AD18" i="22" s="1"/>
  <c r="AB18" i="22"/>
  <c r="AA19" i="22"/>
  <c r="Z19" i="22"/>
  <c r="X19" i="22"/>
  <c r="W19" i="22"/>
  <c r="V19" i="22"/>
  <c r="U19" i="22"/>
  <c r="T19" i="22"/>
  <c r="N19" i="22"/>
  <c r="M19" i="22"/>
  <c r="L19" i="22"/>
  <c r="G19" i="22"/>
  <c r="E19" i="22"/>
  <c r="D19" i="22"/>
  <c r="D18" i="22" s="1"/>
  <c r="BC14" i="22"/>
  <c r="AX14" i="22"/>
  <c r="AS14" i="22"/>
  <c r="AN14" i="22"/>
  <c r="AI14" i="22"/>
  <c r="Y14" i="22"/>
  <c r="T14" i="22"/>
  <c r="V18" i="22" l="1"/>
  <c r="X18" i="22"/>
  <c r="F40" i="22"/>
  <c r="E40" i="22" s="1"/>
  <c r="F49" i="22"/>
  <c r="E49" i="22" s="1"/>
  <c r="F51" i="22"/>
  <c r="E51" i="22" s="1"/>
  <c r="F53" i="22"/>
  <c r="E53" i="22" s="1"/>
  <c r="F55" i="22"/>
  <c r="E55" i="22" s="1"/>
  <c r="AE64" i="22"/>
  <c r="N80" i="22"/>
  <c r="N93" i="22"/>
  <c r="BH113" i="22"/>
  <c r="I46" i="22"/>
  <c r="F50" i="22"/>
  <c r="E50" i="22" s="1"/>
  <c r="G18" i="22"/>
  <c r="G104" i="22" s="1"/>
  <c r="Z18" i="22"/>
  <c r="I34" i="22"/>
  <c r="AO64" i="22"/>
  <c r="H46" i="22"/>
  <c r="F47" i="22"/>
  <c r="AF64" i="22"/>
  <c r="AD64" i="22"/>
  <c r="AD38" i="22" s="1"/>
  <c r="AH64" i="22"/>
  <c r="AH38" i="22" s="1"/>
  <c r="AH15" i="22" s="1"/>
  <c r="G64" i="22"/>
  <c r="G38" i="22" s="1"/>
  <c r="M64" i="22"/>
  <c r="M38" i="22" s="1"/>
  <c r="V64" i="22"/>
  <c r="X64" i="22"/>
  <c r="X38" i="22" s="1"/>
  <c r="X15" i="22" s="1"/>
  <c r="Z64" i="22"/>
  <c r="AB64" i="22"/>
  <c r="AB38" i="22" s="1"/>
  <c r="AR64" i="22"/>
  <c r="AT64" i="22"/>
  <c r="AT38" i="22" s="1"/>
  <c r="AV64" i="22"/>
  <c r="AZ64" i="22"/>
  <c r="AZ38" i="22" s="1"/>
  <c r="BB64" i="22"/>
  <c r="BD64" i="22"/>
  <c r="BD38" i="22" s="1"/>
  <c r="AK64" i="22"/>
  <c r="AP64" i="22"/>
  <c r="AG64" i="22"/>
  <c r="AW64" i="22"/>
  <c r="AW38" i="22" s="1"/>
  <c r="AX64" i="22"/>
  <c r="AS64" i="22"/>
  <c r="AS38" i="22" s="1"/>
  <c r="AN64" i="22"/>
  <c r="AN38" i="22" s="1"/>
  <c r="AN15" i="22" s="1"/>
  <c r="BC64" i="22"/>
  <c r="BC38" i="22" s="1"/>
  <c r="BF64" i="22"/>
  <c r="BG64" i="22"/>
  <c r="BG38" i="22" s="1"/>
  <c r="AL64" i="22"/>
  <c r="AL38" i="22" s="1"/>
  <c r="AI64" i="22"/>
  <c r="AI38" i="22" s="1"/>
  <c r="AU64" i="22"/>
  <c r="AR18" i="22"/>
  <c r="AT18" i="22"/>
  <c r="AV18" i="22"/>
  <c r="AX18" i="22"/>
  <c r="AZ18" i="22"/>
  <c r="BB18" i="22"/>
  <c r="BD18" i="22"/>
  <c r="BF18" i="22"/>
  <c r="AM38" i="22"/>
  <c r="AQ38" i="22"/>
  <c r="AQ100" i="22" s="1"/>
  <c r="M18" i="22"/>
  <c r="AV38" i="22"/>
  <c r="E18" i="22"/>
  <c r="U18" i="22"/>
  <c r="W18" i="22"/>
  <c r="Y18" i="22"/>
  <c r="AA18" i="22"/>
  <c r="AC18" i="22"/>
  <c r="AE18" i="22"/>
  <c r="AG18" i="22"/>
  <c r="AI18" i="22"/>
  <c r="AK18" i="22"/>
  <c r="AM18" i="22"/>
  <c r="AO18" i="22"/>
  <c r="AS18" i="22"/>
  <c r="AU18" i="22"/>
  <c r="AW18" i="22"/>
  <c r="AY18" i="22"/>
  <c r="BA18" i="22"/>
  <c r="BC18" i="22"/>
  <c r="BE18" i="22"/>
  <c r="BG18" i="22"/>
  <c r="O31" i="22"/>
  <c r="AR38" i="22"/>
  <c r="AR100" i="22" s="1"/>
  <c r="O78" i="22"/>
  <c r="O65" i="22" s="1"/>
  <c r="Q84" i="22"/>
  <c r="Q80" i="22" s="1"/>
  <c r="O97" i="22"/>
  <c r="O93" i="22" s="1"/>
  <c r="F44" i="22"/>
  <c r="E44" i="22" s="1"/>
  <c r="H80" i="22"/>
  <c r="H64" i="22" s="1"/>
  <c r="Q78" i="22"/>
  <c r="Q65" i="22" s="1"/>
  <c r="Q31" i="22"/>
  <c r="K66" i="22"/>
  <c r="I65" i="22"/>
  <c r="F85" i="22"/>
  <c r="E85" i="22" s="1"/>
  <c r="F42" i="22"/>
  <c r="E42" i="22" s="1"/>
  <c r="K47" i="22"/>
  <c r="J47" i="22" s="1"/>
  <c r="F20" i="22"/>
  <c r="O84" i="22"/>
  <c r="O80" i="22" s="1"/>
  <c r="K39" i="22"/>
  <c r="J39" i="22" s="1"/>
  <c r="T18" i="22"/>
  <c r="BI12" i="22"/>
  <c r="BM12" i="22" s="1"/>
  <c r="L18" i="22"/>
  <c r="N18" i="22"/>
  <c r="K67" i="22"/>
  <c r="J67" i="22" s="1"/>
  <c r="J20" i="22"/>
  <c r="BJ20" i="22"/>
  <c r="K22" i="22"/>
  <c r="J22" i="22" s="1"/>
  <c r="BJ22" i="22"/>
  <c r="BL22" i="22" s="1"/>
  <c r="K24" i="22"/>
  <c r="J24" i="22" s="1"/>
  <c r="BJ24" i="22"/>
  <c r="BL24" i="22" s="1"/>
  <c r="K26" i="22"/>
  <c r="J26" i="22" s="1"/>
  <c r="BJ26" i="22"/>
  <c r="BL26" i="22" s="1"/>
  <c r="J28" i="22"/>
  <c r="BJ28" i="22"/>
  <c r="BL28" i="22" s="1"/>
  <c r="K30" i="22"/>
  <c r="J30" i="22" s="1"/>
  <c r="BJ30" i="22"/>
  <c r="BL30" i="22" s="1"/>
  <c r="K32" i="22"/>
  <c r="BJ32" i="22"/>
  <c r="BL32" i="22" s="1"/>
  <c r="BL35" i="22"/>
  <c r="BJ34" i="22"/>
  <c r="L38" i="22"/>
  <c r="J42" i="22"/>
  <c r="J45" i="22"/>
  <c r="J97" i="22"/>
  <c r="J98" i="22"/>
  <c r="J41" i="22"/>
  <c r="J43" i="22"/>
  <c r="J44" i="22"/>
  <c r="J63" i="22"/>
  <c r="J78" i="22"/>
  <c r="J79" i="22"/>
  <c r="J81" i="22"/>
  <c r="J84" i="22"/>
  <c r="J85" i="22"/>
  <c r="J87" i="22"/>
  <c r="J88" i="22"/>
  <c r="J91" i="22"/>
  <c r="J92" i="22"/>
  <c r="J96" i="22"/>
  <c r="U38" i="22"/>
  <c r="W38" i="22"/>
  <c r="Y38" i="22"/>
  <c r="AA38" i="22"/>
  <c r="AC38" i="22"/>
  <c r="AE38" i="22"/>
  <c r="AG38" i="22"/>
  <c r="AK38" i="22"/>
  <c r="AO38" i="22"/>
  <c r="AU38" i="22"/>
  <c r="AY38" i="22"/>
  <c r="BA38" i="22"/>
  <c r="BH80" i="22"/>
  <c r="F83" i="22"/>
  <c r="BH86" i="22"/>
  <c r="BH93" i="22"/>
  <c r="S19" i="22"/>
  <c r="S18" i="22" s="1"/>
  <c r="S104" i="22" s="1"/>
  <c r="F90" i="22"/>
  <c r="E90" i="22" s="1"/>
  <c r="F43" i="22"/>
  <c r="E43" i="22" s="1"/>
  <c r="F94" i="22"/>
  <c r="E94" i="22" s="1"/>
  <c r="F95" i="22"/>
  <c r="E95" i="22" s="1"/>
  <c r="D38" i="22"/>
  <c r="BH39" i="22"/>
  <c r="F92" i="22"/>
  <c r="E92" i="22" s="1"/>
  <c r="H93" i="22"/>
  <c r="F26" i="22"/>
  <c r="H19" i="22"/>
  <c r="BH19" i="22"/>
  <c r="Q19" i="22"/>
  <c r="F30" i="22"/>
  <c r="F32" i="22"/>
  <c r="H34" i="22"/>
  <c r="BH34" i="22"/>
  <c r="F34" i="22"/>
  <c r="O45" i="22"/>
  <c r="O39" i="22" s="1"/>
  <c r="F41" i="22"/>
  <c r="E41" i="22" s="1"/>
  <c r="F79" i="22"/>
  <c r="E79" i="22" s="1"/>
  <c r="K83" i="22"/>
  <c r="F87" i="22"/>
  <c r="E87" i="22" s="1"/>
  <c r="Q91" i="22"/>
  <c r="Q86" i="22" s="1"/>
  <c r="F88" i="22"/>
  <c r="E88" i="22" s="1"/>
  <c r="F96" i="22"/>
  <c r="E96" i="22" s="1"/>
  <c r="AX38" i="22"/>
  <c r="BB38" i="22"/>
  <c r="BF38" i="22"/>
  <c r="V38" i="22"/>
  <c r="Z38" i="22"/>
  <c r="AF38" i="22"/>
  <c r="AP38" i="22"/>
  <c r="AP15" i="22" s="1"/>
  <c r="O19" i="22"/>
  <c r="F22" i="22"/>
  <c r="F28" i="22"/>
  <c r="Q45" i="22"/>
  <c r="Q39" i="22" s="1"/>
  <c r="Q63" i="22"/>
  <c r="Q46" i="22" s="1"/>
  <c r="AJ38" i="22"/>
  <c r="AJ15" i="22" s="1"/>
  <c r="F98" i="22"/>
  <c r="E98" i="22" s="1"/>
  <c r="K90" i="22"/>
  <c r="I86" i="22"/>
  <c r="K94" i="22"/>
  <c r="I93" i="22"/>
  <c r="K95" i="22"/>
  <c r="K21" i="22"/>
  <c r="J21" i="22" s="1"/>
  <c r="K23" i="22"/>
  <c r="J23" i="22" s="1"/>
  <c r="F24" i="22"/>
  <c r="K25" i="22"/>
  <c r="J25" i="22" s="1"/>
  <c r="K27" i="22"/>
  <c r="J27" i="22" s="1"/>
  <c r="K29" i="22"/>
  <c r="J29" i="22" s="1"/>
  <c r="K33" i="22"/>
  <c r="J33" i="22" s="1"/>
  <c r="K35" i="22"/>
  <c r="J35" i="22" s="1"/>
  <c r="BH14" i="22"/>
  <c r="I19" i="22"/>
  <c r="F21" i="22"/>
  <c r="F23" i="22"/>
  <c r="F25" i="22"/>
  <c r="F27" i="22"/>
  <c r="F29" i="22"/>
  <c r="F33" i="22"/>
  <c r="H39" i="22"/>
  <c r="BH46" i="22"/>
  <c r="K48" i="22"/>
  <c r="J49" i="22"/>
  <c r="K50" i="22"/>
  <c r="J51" i="22"/>
  <c r="K52" i="22"/>
  <c r="J53" i="22"/>
  <c r="K54" i="22"/>
  <c r="J55" i="22"/>
  <c r="K56" i="22"/>
  <c r="BH65" i="22"/>
  <c r="F66" i="22"/>
  <c r="F67" i="22"/>
  <c r="E67" i="22" s="1"/>
  <c r="F68" i="22"/>
  <c r="E68" i="22" s="1"/>
  <c r="F76" i="22"/>
  <c r="F77" i="22"/>
  <c r="E77" i="22" s="1"/>
  <c r="F81" i="22"/>
  <c r="E81" i="22" s="1"/>
  <c r="E80" i="22" s="1"/>
  <c r="F82" i="22"/>
  <c r="K82" i="22"/>
  <c r="Q97" i="22"/>
  <c r="Q93" i="22" s="1"/>
  <c r="I80" i="22"/>
  <c r="O63" i="22"/>
  <c r="O46" i="22" s="1"/>
  <c r="K76" i="22"/>
  <c r="K77" i="22"/>
  <c r="F102" i="22" l="1"/>
  <c r="E76" i="22"/>
  <c r="E39" i="22"/>
  <c r="K46" i="22"/>
  <c r="J46" i="22" s="1"/>
  <c r="H38" i="22"/>
  <c r="I18" i="22"/>
  <c r="E86" i="22"/>
  <c r="F80" i="22"/>
  <c r="F65" i="22"/>
  <c r="E66" i="22"/>
  <c r="E65" i="22" s="1"/>
  <c r="F46" i="22"/>
  <c r="E47" i="22"/>
  <c r="E46" i="22" s="1"/>
  <c r="F39" i="22"/>
  <c r="F97" i="22"/>
  <c r="F86" i="22"/>
  <c r="O64" i="22"/>
  <c r="O38" i="22" s="1"/>
  <c r="Q64" i="22"/>
  <c r="Q38" i="22" s="1"/>
  <c r="I64" i="22"/>
  <c r="I38" i="22" s="1"/>
  <c r="I104" i="22" s="1"/>
  <c r="J66" i="22"/>
  <c r="K65" i="22"/>
  <c r="J65" i="22" s="1"/>
  <c r="N64" i="22"/>
  <c r="N38" i="22" s="1"/>
  <c r="N104" i="22" s="1"/>
  <c r="AM15" i="22"/>
  <c r="AM100" i="22"/>
  <c r="O18" i="22"/>
  <c r="O37" i="22" s="1"/>
  <c r="BE15" i="22"/>
  <c r="BA100" i="22"/>
  <c r="AW15" i="22"/>
  <c r="AS101" i="22"/>
  <c r="AS110" i="22" s="1"/>
  <c r="AI15" i="22"/>
  <c r="AO15" i="22"/>
  <c r="T101" i="22"/>
  <c r="AK15" i="22"/>
  <c r="U15" i="22"/>
  <c r="AG15" i="22"/>
  <c r="AC100" i="22"/>
  <c r="Y15" i="22"/>
  <c r="Q18" i="22"/>
  <c r="Q37" i="22" s="1"/>
  <c r="J40" i="22"/>
  <c r="BC15" i="22"/>
  <c r="BC101" i="22"/>
  <c r="BC110" i="22" s="1"/>
  <c r="AX15" i="22"/>
  <c r="AX101" i="22"/>
  <c r="AX110" i="22" s="1"/>
  <c r="W15" i="22"/>
  <c r="W100" i="22"/>
  <c r="J32" i="22"/>
  <c r="J31" i="22" s="1"/>
  <c r="K31" i="22"/>
  <c r="F31" i="22"/>
  <c r="H18" i="22"/>
  <c r="E45" i="22"/>
  <c r="AI101" i="22"/>
  <c r="AL100" i="22"/>
  <c r="V15" i="22"/>
  <c r="M104" i="22"/>
  <c r="BD15" i="22"/>
  <c r="AY15" i="22"/>
  <c r="AU15" i="22"/>
  <c r="AA15" i="22"/>
  <c r="AV15" i="22"/>
  <c r="BH18" i="22"/>
  <c r="L104" i="22"/>
  <c r="BG100" i="22"/>
  <c r="BG15" i="22"/>
  <c r="AE15" i="22"/>
  <c r="AE103" i="22"/>
  <c r="AN101" i="22"/>
  <c r="AN110" i="22" s="1"/>
  <c r="AF15" i="22"/>
  <c r="AB100" i="22"/>
  <c r="X100" i="22"/>
  <c r="BJ19" i="22"/>
  <c r="BL20" i="22"/>
  <c r="J76" i="22"/>
  <c r="J83" i="22"/>
  <c r="J77" i="22"/>
  <c r="J82" i="22"/>
  <c r="J95" i="22"/>
  <c r="J94" i="22"/>
  <c r="J90" i="22"/>
  <c r="AB15" i="22"/>
  <c r="T15" i="22"/>
  <c r="BH64" i="22"/>
  <c r="AJ103" i="22"/>
  <c r="AZ15" i="22"/>
  <c r="AV100" i="22"/>
  <c r="K80" i="22"/>
  <c r="J80" i="22" s="1"/>
  <c r="AQ15" i="22"/>
  <c r="AH100" i="22"/>
  <c r="AD101" i="22"/>
  <c r="AD15" i="22"/>
  <c r="Z15" i="22"/>
  <c r="Z103" i="22"/>
  <c r="BF100" i="22"/>
  <c r="BF15" i="22"/>
  <c r="BB15" i="22"/>
  <c r="BB100" i="22"/>
  <c r="AT15" i="22"/>
  <c r="AT103" i="22"/>
  <c r="K86" i="22"/>
  <c r="BA15" i="22"/>
  <c r="AC15" i="22"/>
  <c r="AS15" i="22"/>
  <c r="AR15" i="22"/>
  <c r="F19" i="22"/>
  <c r="F18" i="22" s="1"/>
  <c r="AL15" i="22"/>
  <c r="J56" i="22"/>
  <c r="J54" i="22"/>
  <c r="J52" i="22"/>
  <c r="J50" i="22"/>
  <c r="J48" i="22"/>
  <c r="K34" i="22"/>
  <c r="J34" i="22" s="1"/>
  <c r="BH38" i="22"/>
  <c r="AW100" i="22"/>
  <c r="AO103" i="22"/>
  <c r="AG100" i="22"/>
  <c r="Y101" i="22"/>
  <c r="K93" i="22"/>
  <c r="J93" i="22" s="1"/>
  <c r="K19" i="22"/>
  <c r="F93" i="22" l="1"/>
  <c r="E97" i="22"/>
  <c r="E93" i="22" s="1"/>
  <c r="E64" i="22" s="1"/>
  <c r="AI110" i="22"/>
  <c r="F101" i="22"/>
  <c r="Y104" i="22"/>
  <c r="T110" i="22"/>
  <c r="T104" i="22"/>
  <c r="O100" i="22"/>
  <c r="AD110" i="22"/>
  <c r="BH101" i="22"/>
  <c r="J86" i="22"/>
  <c r="K64" i="22"/>
  <c r="AD16" i="22"/>
  <c r="AI16" i="22"/>
  <c r="AN16" i="22"/>
  <c r="AX104" i="22"/>
  <c r="Q104" i="22"/>
  <c r="F64" i="22"/>
  <c r="BC16" i="22"/>
  <c r="BC104" i="22"/>
  <c r="Q100" i="22"/>
  <c r="AI104" i="22"/>
  <c r="AD104" i="22"/>
  <c r="AN104" i="22"/>
  <c r="K18" i="22"/>
  <c r="T16" i="22"/>
  <c r="AS16" i="22"/>
  <c r="J19" i="22"/>
  <c r="J18" i="22" s="1"/>
  <c r="BH103" i="22"/>
  <c r="BH15" i="22"/>
  <c r="AS104" i="22"/>
  <c r="Y16" i="22"/>
  <c r="AX16" i="22"/>
  <c r="Y110" i="22"/>
  <c r="O104" i="22"/>
  <c r="BH104" i="22" l="1"/>
  <c r="BH110" i="22"/>
  <c r="F100" i="22"/>
  <c r="F104" i="22" s="1"/>
  <c r="F106" i="22" s="1"/>
  <c r="E38" i="22"/>
  <c r="E15" i="22" s="1"/>
  <c r="E16" i="22" s="1"/>
  <c r="F38" i="22"/>
  <c r="K38" i="22"/>
  <c r="J64" i="22"/>
  <c r="BH16" i="22"/>
  <c r="K104" i="22" l="1"/>
  <c r="J104" i="22" s="1"/>
  <c r="J38" i="22"/>
  <c r="BH111" i="22"/>
  <c r="BI113" i="22" s="1"/>
</calcChain>
</file>

<file path=xl/sharedStrings.xml><?xml version="1.0" encoding="utf-8"?>
<sst xmlns="http://schemas.openxmlformats.org/spreadsheetml/2006/main" count="410" uniqueCount="288">
  <si>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</si>
  <si>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</si>
  <si>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</si>
  <si>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</si>
  <si>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</si>
  <si>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</si>
  <si>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</si>
  <si>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</si>
  <si>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</si>
  <si>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</si>
  <si>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</si>
  <si>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</si>
  <si>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</si>
  <si>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</si>
  <si>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</si>
  <si>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</si>
  <si>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</si>
  <si>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</si>
  <si>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</si>
  <si>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</si>
  <si>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</si>
  <si>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</si>
  <si>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</si>
  <si>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</si>
  <si>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</si>
  <si>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</si>
  <si>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</si>
  <si>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</si>
  <si>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ОУДб.01</t>
  </si>
  <si>
    <t xml:space="preserve">Русский язык </t>
  </si>
  <si>
    <t xml:space="preserve"> -, Э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</si>
  <si>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</si>
  <si>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</si>
  <si>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</si>
  <si>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</si>
  <si>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</si>
  <si>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</si>
  <si>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</si>
  <si>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</si>
  <si>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</si>
  <si>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</si>
  <si>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</si>
  <si>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</si>
  <si>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</si>
  <si>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</si>
  <si>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</si>
  <si>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</si>
  <si>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</si>
  <si>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</si>
  <si>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</si>
  <si>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Математика</t>
  </si>
  <si>
    <t>Физика</t>
  </si>
  <si>
    <t>УД.00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</si>
  <si>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</si>
  <si>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</si>
  <si>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</si>
  <si>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</si>
  <si>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</si>
  <si>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</si>
  <si>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</si>
  <si>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</si>
  <si>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</si>
  <si>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</si>
  <si>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</si>
  <si>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</si>
  <si>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</si>
  <si>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</si>
  <si>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</si>
  <si>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</si>
  <si>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</si>
  <si>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</si>
  <si>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</si>
  <si>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</si>
  <si>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</si>
  <si>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</si>
  <si>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</si>
  <si>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</si>
  <si>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</si>
  <si>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</si>
  <si>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</si>
  <si>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</si>
  <si>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</si>
  <si>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</si>
  <si>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</si>
  <si>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УП.02</t>
  </si>
  <si>
    <t>ПП.02</t>
  </si>
  <si>
    <t>ПМ.02.Э</t>
  </si>
  <si>
    <t>ПМ. 03</t>
  </si>
  <si>
    <t>МДК.03.01</t>
  </si>
  <si>
    <t>МДК.03.02</t>
  </si>
  <si>
    <t>УП.03</t>
  </si>
  <si>
    <t xml:space="preserve"> -, ДЗ</t>
  </si>
  <si>
    <t>ПП.03</t>
  </si>
  <si>
    <t>МДК.04.01</t>
  </si>
  <si>
    <t>УП.04</t>
  </si>
  <si>
    <t>ПП.04</t>
  </si>
  <si>
    <t>ПДП.00</t>
  </si>
  <si>
    <t>Преддипломная практика</t>
  </si>
  <si>
    <t>Промежуточная аттестация и консультации</t>
  </si>
  <si>
    <t>Всего</t>
  </si>
  <si>
    <t>ГИА.00</t>
  </si>
  <si>
    <t>Итого: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</si>
  <si>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</si>
  <si>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</si>
  <si>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</si>
  <si>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</si>
  <si>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</si>
  <si>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</si>
  <si>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</si>
  <si>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</si>
  <si>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</si>
  <si>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</si>
  <si>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</si>
  <si>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</si>
  <si>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</si>
  <si>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</si>
  <si>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</si>
  <si>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</si>
  <si>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ПРОВЕРКА "всего учебных занятий</t>
  </si>
  <si>
    <t>теоретич. недель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</si>
  <si>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</si>
  <si>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</si>
  <si>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ПМ.04.Э</t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</si>
  <si>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</si>
  <si>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</si>
  <si>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</si>
  <si>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</si>
  <si>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</si>
  <si>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</si>
  <si>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</si>
  <si>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</si>
  <si>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</si>
  <si>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</si>
  <si>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</si>
  <si>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</si>
  <si>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</si>
  <si>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История России</t>
  </si>
  <si>
    <t>ПМ. 04</t>
  </si>
  <si>
    <t>ПМ.03.Э</t>
  </si>
  <si>
    <t>ГИА</t>
  </si>
  <si>
    <t>1476 ФГОС</t>
  </si>
  <si>
    <t>дисцип. (модули)</t>
  </si>
  <si>
    <t>вариатив</t>
  </si>
  <si>
    <t>ОП.10</t>
  </si>
  <si>
    <t>СОО</t>
  </si>
  <si>
    <t>З</t>
  </si>
  <si>
    <t>ИТОГО</t>
  </si>
  <si>
    <t>Информатика</t>
  </si>
  <si>
    <t>Обществознание</t>
  </si>
  <si>
    <t>Основы проектно-исследовательской деятельности (Индивидуальный проект)</t>
  </si>
  <si>
    <t>убрала из 2 сем. 23 часа в 3 сем.</t>
  </si>
  <si>
    <t>убрала из 2 сем. 32 часа в 3 сем.</t>
  </si>
  <si>
    <t>З, З, З, ДЗ</t>
  </si>
  <si>
    <t>зачетов (без Физической культуры)</t>
  </si>
  <si>
    <t>Э, ДЗ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</si>
  <si>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</si>
  <si>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</si>
  <si>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</si>
  <si>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</si>
  <si>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</si>
  <si>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Учебные занятия</t>
  </si>
  <si>
    <t>УП и ПП</t>
  </si>
  <si>
    <t>Вариативная часть</t>
  </si>
  <si>
    <t>IV курс</t>
  </si>
  <si>
    <t>в т.ч.</t>
  </si>
  <si>
    <t>8 сем.</t>
  </si>
  <si>
    <t>7 сем.</t>
  </si>
  <si>
    <t>Всего самостоятельной работы (без ПА)</t>
  </si>
  <si>
    <t>Всего практики учебной и производственной</t>
  </si>
  <si>
    <t>Эм</t>
  </si>
  <si>
    <t>этот столбец для проверки. После работы - скрыть/удалить</t>
  </si>
  <si>
    <t>УП</t>
  </si>
  <si>
    <t>Базовые общеобразовательные  дисциплины</t>
  </si>
  <si>
    <t>ОДб.00</t>
  </si>
  <si>
    <t>Дополнительные дисциплины</t>
  </si>
  <si>
    <t>ОП.11</t>
  </si>
  <si>
    <t xml:space="preserve">Безопасность жизнедеятельности </t>
  </si>
  <si>
    <t>Основы педагогики</t>
  </si>
  <si>
    <t>Основы психологии</t>
  </si>
  <si>
    <t>Основы обучения лиц с особыми образовательными потребностями</t>
  </si>
  <si>
    <t>Русский язык и культура профессиональной коммуникации педагога</t>
  </si>
  <si>
    <t>Возрастная анатомия, физиология и гигиена</t>
  </si>
  <si>
    <t>Проектная и исследовательская деятельность в профессиональной сфере</t>
  </si>
  <si>
    <t>Информатика и информационно-коммуникационные технологии в профессиональной деятельности</t>
  </si>
  <si>
    <t>Карьерное моделирование</t>
  </si>
  <si>
    <t>Детская литература с практикумом по выразительному чтению</t>
  </si>
  <si>
    <t>Государственная итоговая аттестация проводится в форме демонстрационного экзамена и защиты дипломной работы</t>
  </si>
  <si>
    <t>Защита дипломной работы</t>
  </si>
  <si>
    <t>1.1. Дипломная работа</t>
  </si>
  <si>
    <t>Выполнение дипломной работы с 18 мая по 14 июня (всего 4 нед.)</t>
  </si>
  <si>
    <t>Защита дипломной работы (1 нед.)</t>
  </si>
  <si>
    <t>ОДп.12</t>
  </si>
  <si>
    <t>ОДп.13</t>
  </si>
  <si>
    <t>ОДп. 00</t>
  </si>
  <si>
    <t>Профильные общеобразовательные дисциплины</t>
  </si>
  <si>
    <t>25 нед.</t>
  </si>
  <si>
    <r>
      <t>(</t>
    </r>
    <r>
      <rPr>
        <b/>
        <sz val="12"/>
        <color rgb="FFFF0000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т + 5 п + 1 ПА)</t>
    </r>
  </si>
  <si>
    <r>
      <t>(</t>
    </r>
    <r>
      <rPr>
        <b/>
        <sz val="12"/>
        <color rgb="FFFF0000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 т + 4 п + 1 ПА)</t>
    </r>
  </si>
  <si>
    <r>
      <t>(</t>
    </r>
    <r>
      <rPr>
        <b/>
        <sz val="12"/>
        <color rgb="FFFF0000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т + 6 п + 1 ПА)</t>
    </r>
  </si>
  <si>
    <r>
      <t>(</t>
    </r>
    <r>
      <rPr>
        <b/>
        <sz val="12"/>
        <color rgb="FFFF0000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 т + 5 п)</t>
    </r>
  </si>
  <si>
    <r>
      <rPr>
        <b/>
        <sz val="12"/>
        <color rgb="FFFF0000"/>
        <rFont val="Times New Roman"/>
        <family val="1"/>
        <charset val="204"/>
      </rPr>
      <t>(6</t>
    </r>
    <r>
      <rPr>
        <b/>
        <sz val="12"/>
        <rFont val="Times New Roman"/>
        <family val="1"/>
        <charset val="204"/>
      </rPr>
      <t xml:space="preserve"> т + 11 п + 1 ПА)</t>
    </r>
  </si>
  <si>
    <r>
      <rPr>
        <b/>
        <sz val="12"/>
        <color rgb="FFFF0000"/>
        <rFont val="Times New Roman"/>
        <family val="1"/>
        <charset val="204"/>
      </rPr>
      <t>(17</t>
    </r>
    <r>
      <rPr>
        <b/>
        <sz val="12"/>
        <rFont val="Times New Roman"/>
        <family val="1"/>
        <charset val="204"/>
      </rPr>
      <t xml:space="preserve"> т + 0 ПА)</t>
    </r>
  </si>
  <si>
    <r>
      <t>(</t>
    </r>
    <r>
      <rPr>
        <b/>
        <sz val="12"/>
        <color rgb="FFFF0000"/>
        <rFont val="Times New Roman"/>
        <family val="1"/>
        <charset val="204"/>
      </rPr>
      <t>22</t>
    </r>
    <r>
      <rPr>
        <b/>
        <sz val="12"/>
        <rFont val="Times New Roman"/>
        <family val="1"/>
        <charset val="204"/>
      </rPr>
      <t xml:space="preserve"> т + 2 ПА)</t>
    </r>
  </si>
  <si>
    <t>ДЗ, Э</t>
  </si>
  <si>
    <t xml:space="preserve"> ДЗ</t>
  </si>
  <si>
    <t>З, ДЗ</t>
  </si>
  <si>
    <t xml:space="preserve"> -, -, ДЗ</t>
  </si>
  <si>
    <t xml:space="preserve">  ДЗ</t>
  </si>
  <si>
    <t>специальность 44.02.02 Преподавание в начальных классах</t>
  </si>
  <si>
    <t>Математика в профессиональной деятельности учителя</t>
  </si>
  <si>
    <t>Возрастная психология</t>
  </si>
  <si>
    <t>Педагогическая психология</t>
  </si>
  <si>
    <t>Психология общения</t>
  </si>
  <si>
    <t>ОП.12</t>
  </si>
  <si>
    <t>ОП.13</t>
  </si>
  <si>
    <t>ОП.14</t>
  </si>
  <si>
    <t>Правовое обеспечение профессиональной деятельности</t>
  </si>
  <si>
    <t>Основы педагогического мастерства</t>
  </si>
  <si>
    <t>Основы специальной педагогики и психологии</t>
  </si>
  <si>
    <t>Проектирование, реализация и анализ процесса обучения в начальном общем образовании</t>
  </si>
  <si>
    <t>МДК.01.04</t>
  </si>
  <si>
    <t>МДК.01.05</t>
  </si>
  <si>
    <t>МДК.01.06</t>
  </si>
  <si>
    <t>МДК.01.07</t>
  </si>
  <si>
    <t>МДК.01.08</t>
  </si>
  <si>
    <t>Теоретические основы организации обучения в начальных классах</t>
  </si>
  <si>
    <t>Русский язык с методикой преподавания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</si>
  <si>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</si>
  <si>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</si>
  <si>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Обществознание с методикой преподавания</t>
  </si>
  <si>
    <t>Методика обучения технологии с практикумом</t>
  </si>
  <si>
    <t>Теория и методика физического воспитания с практикумом</t>
  </si>
  <si>
    <t>ОП.15</t>
  </si>
  <si>
    <t>МДК.01.09</t>
  </si>
  <si>
    <t>МДК.01.10</t>
  </si>
  <si>
    <t>Теория и методика музыкального воспитания с практикумом</t>
  </si>
  <si>
    <t>Преподавание основ религиозных культур и светской этики в начальных классах</t>
  </si>
  <si>
    <t>Проектирование, реализация анализ внеурочной деятельности обучающихся</t>
  </si>
  <si>
    <t>Основы организации внеурочной деятельности</t>
  </si>
  <si>
    <t>Воспитательная деятельность, в том числе классное руководство</t>
  </si>
  <si>
    <t>Современные программы и технологии воспитания обучающихся начальных классов</t>
  </si>
  <si>
    <t>Теоретические и методические основы деятельности классного руководителя</t>
  </si>
  <si>
    <t>Преподавание информатики в начальной школе</t>
  </si>
  <si>
    <t>Теоретические и методические основы преподавания информатики в начальной школе</t>
  </si>
  <si>
    <r>
      <t>(</t>
    </r>
    <r>
      <rPr>
        <b/>
        <sz val="12"/>
        <color rgb="FFFF0000"/>
        <rFont val="Times New Roman"/>
        <family val="1"/>
        <charset val="204"/>
      </rPr>
      <t xml:space="preserve">15 </t>
    </r>
    <r>
      <rPr>
        <b/>
        <sz val="12"/>
        <rFont val="Times New Roman"/>
        <family val="1"/>
        <charset val="204"/>
      </rPr>
      <t>т + 1 ПА)</t>
    </r>
  </si>
  <si>
    <t>Э(к)1</t>
  </si>
  <si>
    <t xml:space="preserve"> Э(к)1</t>
  </si>
  <si>
    <t xml:space="preserve"> -, ДЗ(к)1</t>
  </si>
  <si>
    <t xml:space="preserve"> ДЗ(к)1</t>
  </si>
  <si>
    <t>Э(к)3</t>
  </si>
  <si>
    <t>,-, -, -, ДЗ</t>
  </si>
  <si>
    <t xml:space="preserve">-, Э, ДЗ </t>
  </si>
  <si>
    <t xml:space="preserve">  -, ДЗ(к)3</t>
  </si>
  <si>
    <t>ДЗ(к)2, -, Э(к)2, -, Э(к)2</t>
  </si>
  <si>
    <t>1З/10ДЗ/5Э</t>
  </si>
  <si>
    <t>0З/1ДЗ/0Э</t>
  </si>
  <si>
    <t>0З/9ДЗ/1ДЗ(к)/2Э/1Э(к)</t>
  </si>
  <si>
    <t>0З/8ДЗ/2ДЗ(к)/3Э/3Э(к)/1Эм</t>
  </si>
  <si>
    <t>0З/3ДЗ/1Э/1Эм</t>
  </si>
  <si>
    <t>0З/2ДЗ/1ДЗ(к)/1Эм</t>
  </si>
  <si>
    <t>0З/3ДЗ/1Эм</t>
  </si>
  <si>
    <t>0З/16ДЗ/3ДЗ(к)/4Э/3Э(к)/4Эм</t>
  </si>
  <si>
    <t>252</t>
  </si>
  <si>
    <t>0</t>
  </si>
  <si>
    <t>1З/8ДЗ/3Э</t>
  </si>
  <si>
    <t>0З/1ДЗ/2Э</t>
  </si>
  <si>
    <t>ОП.16</t>
  </si>
  <si>
    <t>Основы предпринимательской деятельности</t>
  </si>
  <si>
    <t>ДЗ(к)</t>
  </si>
  <si>
    <t>3З/2ДЗ/1ДЗ(к)/1Э</t>
  </si>
  <si>
    <t>УД.14</t>
  </si>
  <si>
    <t>108</t>
  </si>
  <si>
    <t xml:space="preserve">                                                                                                                                  УТВЕРЖДАЮ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</si>
  <si>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</si>
  <si>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</si>
  <si>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«Ейский полипрофильный колледж»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</si>
  <si>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</si>
  <si>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t xml:space="preserve">Квалификация:   учитель начальных классов </t>
  </si>
  <si>
    <t>Нормативный срок обучения – 3 года  10 мес</t>
  </si>
  <si>
    <r>
      <rPr>
        <sz val="14"/>
        <rFont val="Times New Roman"/>
        <family val="1"/>
        <charset val="204"/>
      </rPr>
      <t>по специальности</t>
    </r>
    <r>
      <rPr>
        <b/>
        <sz val="14"/>
        <rFont val="Times New Roman"/>
        <family val="1"/>
        <charset val="204"/>
      </rPr>
      <t xml:space="preserve"> 44.02.02 </t>
    </r>
    <r>
      <rPr>
        <b/>
        <sz val="14"/>
        <color indexed="8"/>
        <rFont val="Times New Roman"/>
        <family val="1"/>
        <charset val="204"/>
      </rPr>
      <t>Преподавание в начальных классах</t>
    </r>
  </si>
  <si>
    <r>
      <t xml:space="preserve">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</si>
  <si>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на базе  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</si>
  <si>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>Директор ___________Е.Г. Сидоренко</t>
  </si>
  <si>
    <t xml:space="preserve"> УЧЕБНЫЙ ПЛАН</t>
  </si>
  <si>
    <t>«1» сентября  2023 г.</t>
  </si>
  <si>
    <t>среднего профессионального образования</t>
  </si>
  <si>
    <t>программы подготовки специалистов среднего звена</t>
  </si>
  <si>
    <t xml:space="preserve"> Учебный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</si>
</sst>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2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1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2" fillId="10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10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NumberFormat="1" applyFont="1" applyFill="1"/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8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0" borderId="1" xfId="1" applyFont="1" applyFill="1" applyBorder="1" applyAlignment="1">
      <alignment horizontal="center" vertical="center" textRotation="90"/>
    </xf>
    <xf numFmtId="0" fontId="4" fillId="10" borderId="1" xfId="1" applyFont="1" applyFill="1" applyBorder="1" applyAlignment="1">
      <alignment horizontal="center" textRotation="90"/>
    </xf>
    <xf numFmtId="0" fontId="4" fillId="10" borderId="1" xfId="1" applyNumberFormat="1" applyFont="1" applyFill="1" applyBorder="1" applyAlignment="1">
      <alignment horizontal="center" textRotation="90"/>
    </xf>
    <xf numFmtId="0" fontId="4" fillId="10" borderId="3" xfId="1" applyFont="1" applyFill="1" applyBorder="1" applyAlignment="1">
      <alignment horizontal="center" textRotation="90" wrapText="1"/>
    </xf>
    <xf numFmtId="0" fontId="4" fillId="10" borderId="3" xfId="1" applyFont="1" applyFill="1" applyBorder="1" applyAlignment="1">
      <alignment horizontal="center" textRotation="90"/>
    </xf>
    <xf numFmtId="0" fontId="4" fillId="10" borderId="3" xfId="1" applyFont="1" applyFill="1" applyBorder="1" applyAlignment="1">
      <alignment horizontal="center" vertical="top"/>
    </xf>
    <xf numFmtId="0" fontId="4" fillId="10" borderId="0" xfId="1" applyFont="1" applyFill="1" applyBorder="1" applyAlignment="1">
      <alignment horizontal="center" vertical="top"/>
    </xf>
    <xf numFmtId="0" fontId="4" fillId="10" borderId="0" xfId="1" applyFont="1" applyFill="1"/>
    <xf numFmtId="0" fontId="6" fillId="10" borderId="0" xfId="0" applyFont="1" applyFill="1"/>
    <xf numFmtId="0" fontId="5" fillId="11" borderId="1" xfId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/>
    </xf>
    <xf numFmtId="0" fontId="4" fillId="9" borderId="0" xfId="1" applyFont="1" applyFill="1"/>
    <xf numFmtId="0" fontId="6" fillId="9" borderId="0" xfId="0" applyFont="1" applyFill="1"/>
    <xf numFmtId="0" fontId="4" fillId="0" borderId="0" xfId="1" applyFont="1" applyBorder="1"/>
    <xf numFmtId="49" fontId="5" fillId="7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8" borderId="9" xfId="1" applyFont="1" applyFill="1" applyBorder="1" applyAlignment="1">
      <alignment vertical="center"/>
    </xf>
    <xf numFmtId="0" fontId="10" fillId="8" borderId="10" xfId="1" applyFont="1" applyFill="1" applyBorder="1" applyAlignment="1">
      <alignment vertical="center" wrapText="1"/>
    </xf>
    <xf numFmtId="0" fontId="5" fillId="8" borderId="8" xfId="1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1" borderId="0" xfId="0" applyFont="1" applyFill="1"/>
    <xf numFmtId="0" fontId="6" fillId="14" borderId="0" xfId="0" applyFont="1" applyFill="1"/>
    <xf numFmtId="0" fontId="6" fillId="6" borderId="0" xfId="0" applyFont="1" applyFill="1"/>
    <xf numFmtId="0" fontId="1" fillId="0" borderId="0" xfId="1" applyFont="1" applyFill="1"/>
    <xf numFmtId="0" fontId="6" fillId="0" borderId="0" xfId="0" applyFont="1" applyFill="1"/>
    <xf numFmtId="0" fontId="10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0" xfId="1" applyFont="1" applyFill="1" applyBorder="1"/>
    <xf numFmtId="0" fontId="5" fillId="0" borderId="0" xfId="1" applyNumberFormat="1" applyFont="1" applyFill="1" applyBorder="1"/>
    <xf numFmtId="0" fontId="4" fillId="2" borderId="6" xfId="1" applyFont="1" applyFill="1" applyBorder="1" applyAlignment="1">
      <alignment horizontal="center" vertical="top"/>
    </xf>
    <xf numFmtId="0" fontId="4" fillId="10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7" borderId="5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0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7" borderId="16" xfId="1" applyNumberFormat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11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10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16" borderId="0" xfId="1" applyFont="1" applyFill="1"/>
    <xf numFmtId="0" fontId="13" fillId="0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5" fillId="3" borderId="0" xfId="1" applyFont="1" applyFill="1" applyBorder="1" applyAlignment="1">
      <alignment horizontal="left"/>
    </xf>
    <xf numFmtId="0" fontId="4" fillId="3" borderId="0" xfId="1" applyFont="1" applyFill="1"/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16" borderId="0" xfId="1" applyNumberFormat="1" applyFont="1" applyFill="1" applyBorder="1"/>
    <xf numFmtId="0" fontId="4" fillId="18" borderId="1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4" fillId="10" borderId="12" xfId="1" applyFont="1" applyFill="1" applyBorder="1" applyAlignment="1">
      <alignment horizontal="center" vertical="top"/>
    </xf>
    <xf numFmtId="0" fontId="5" fillId="9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0" fontId="1" fillId="19" borderId="0" xfId="1" applyFont="1" applyFill="1"/>
    <xf numFmtId="0" fontId="4" fillId="19" borderId="0" xfId="1" applyFont="1" applyFill="1"/>
    <xf numFmtId="49" fontId="5" fillId="19" borderId="8" xfId="1" applyNumberFormat="1" applyFont="1" applyFill="1" applyBorder="1" applyAlignment="1">
      <alignment horizontal="center" vertical="center"/>
    </xf>
    <xf numFmtId="0" fontId="4" fillId="19" borderId="0" xfId="1" applyFont="1" applyFill="1" applyBorder="1" applyAlignment="1">
      <alignment horizontal="left" vertical="center" wrapText="1"/>
    </xf>
    <xf numFmtId="0" fontId="5" fillId="19" borderId="0" xfId="1" applyFont="1" applyFill="1" applyBorder="1" applyAlignment="1">
      <alignment horizontal="center"/>
    </xf>
    <xf numFmtId="0" fontId="11" fillId="19" borderId="0" xfId="0" applyFont="1" applyFill="1" applyAlignment="1">
      <alignment horizontal="center"/>
    </xf>
    <xf numFmtId="0" fontId="6" fillId="19" borderId="0" xfId="0" applyFont="1" applyFill="1"/>
    <xf numFmtId="0" fontId="4" fillId="15" borderId="0" xfId="1" applyFont="1" applyFill="1" applyBorder="1" applyAlignment="1">
      <alignment horizontal="left" vertical="center" wrapText="1"/>
    </xf>
    <xf numFmtId="0" fontId="5" fillId="15" borderId="0" xfId="1" applyFont="1" applyFill="1" applyBorder="1" applyAlignment="1">
      <alignment horizontal="center"/>
    </xf>
    <xf numFmtId="0" fontId="11" fillId="15" borderId="0" xfId="0" applyFont="1" applyFill="1" applyAlignment="1">
      <alignment horizontal="center"/>
    </xf>
    <xf numFmtId="0" fontId="6" fillId="15" borderId="0" xfId="0" applyFont="1" applyFill="1"/>
    <xf numFmtId="0" fontId="5" fillId="19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4" fillId="6" borderId="21" xfId="1" applyFont="1" applyFill="1" applyBorder="1" applyAlignment="1">
      <alignment horizontal="center" vertical="top"/>
    </xf>
    <xf numFmtId="0" fontId="4" fillId="10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7" borderId="20" xfId="1" applyNumberFormat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49" fontId="5" fillId="7" borderId="8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0" borderId="23" xfId="1" applyFont="1" applyFill="1" applyBorder="1" applyAlignment="1">
      <alignment horizontal="center" vertical="top"/>
    </xf>
    <xf numFmtId="0" fontId="4" fillId="10" borderId="16" xfId="1" applyFont="1" applyFill="1" applyBorder="1" applyAlignment="1">
      <alignment horizontal="center" vertical="top"/>
    </xf>
    <xf numFmtId="0" fontId="5" fillId="9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7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8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19" borderId="12" xfId="1" applyFont="1" applyFill="1" applyBorder="1" applyAlignment="1">
      <alignment horizontal="center" textRotation="90"/>
    </xf>
    <xf numFmtId="0" fontId="4" fillId="19" borderId="12" xfId="1" applyFont="1" applyFill="1" applyBorder="1" applyAlignment="1">
      <alignment horizontal="center" textRotation="90"/>
    </xf>
    <xf numFmtId="0" fontId="4" fillId="19" borderId="8" xfId="1" applyFont="1" applyFill="1" applyBorder="1" applyAlignment="1">
      <alignment horizontal="center" vertical="center"/>
    </xf>
    <xf numFmtId="0" fontId="5" fillId="19" borderId="8" xfId="1" applyNumberFormat="1" applyFont="1" applyFill="1" applyBorder="1" applyAlignment="1">
      <alignment horizontal="center" vertical="center"/>
    </xf>
    <xf numFmtId="0" fontId="5" fillId="19" borderId="8" xfId="1" applyFont="1" applyFill="1" applyBorder="1" applyAlignment="1">
      <alignment vertical="center"/>
    </xf>
    <xf numFmtId="0" fontId="5" fillId="19" borderId="8" xfId="1" applyFont="1" applyFill="1" applyBorder="1" applyAlignment="1">
      <alignment horizontal="center" vertical="center"/>
    </xf>
    <xf numFmtId="0" fontId="5" fillId="19" borderId="13" xfId="1" applyFont="1" applyFill="1" applyBorder="1" applyAlignment="1">
      <alignment horizontal="center" vertical="center"/>
    </xf>
    <xf numFmtId="0" fontId="4" fillId="19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9" fillId="0" borderId="0" xfId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9" fillId="0" borderId="0" xfId="1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16" fillId="0" borderId="0" xfId="0" applyFont="1" applyFill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1" borderId="3" xfId="1" applyFont="1" applyFill="1" applyBorder="1" applyAlignment="1">
      <alignment horizontal="center"/>
    </xf>
    <xf numFmtId="0" fontId="4" fillId="19" borderId="12" xfId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1" fillId="0" borderId="0" xfId="1" applyNumberFormat="1" applyFont="1"/>
    <xf numFmtId="0" fontId="6" fillId="0" borderId="0" xfId="0" applyNumberFormat="1" applyFont="1"/>
    <xf numFmtId="0" fontId="14" fillId="0" borderId="0" xfId="0" applyNumberFormat="1" applyFont="1" applyAlignment="1">
      <alignment vertical="center"/>
    </xf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1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19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1" borderId="1" xfId="1" applyNumberFormat="1" applyFont="1" applyFill="1" applyBorder="1" applyAlignment="1">
      <alignment horizontal="center"/>
    </xf>
    <xf numFmtId="0" fontId="4" fillId="7" borderId="23" xfId="1" applyNumberFormat="1" applyFont="1" applyFill="1" applyBorder="1" applyAlignment="1">
      <alignment horizontal="center" vertical="top"/>
    </xf>
    <xf numFmtId="0" fontId="4" fillId="7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9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49" fontId="5" fillId="7" borderId="18" xfId="1" applyNumberFormat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0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top"/>
    </xf>
    <xf numFmtId="0" fontId="16" fillId="6" borderId="3" xfId="1" applyFont="1" applyFill="1" applyBorder="1" applyAlignment="1">
      <alignment horizontal="center" vertical="top"/>
    </xf>
    <xf numFmtId="0" fontId="16" fillId="6" borderId="21" xfId="1" applyFont="1" applyFill="1" applyBorder="1" applyAlignment="1">
      <alignment horizontal="center" vertical="top"/>
    </xf>
    <xf numFmtId="0" fontId="16" fillId="6" borderId="16" xfId="1" applyFont="1" applyFill="1" applyBorder="1" applyAlignment="1">
      <alignment horizontal="center" vertical="top"/>
    </xf>
    <xf numFmtId="0" fontId="16" fillId="5" borderId="3" xfId="1" applyNumberFormat="1" applyFont="1" applyFill="1" applyBorder="1" applyAlignment="1">
      <alignment horizontal="center" vertical="top"/>
    </xf>
    <xf numFmtId="0" fontId="16" fillId="0" borderId="3" xfId="1" applyNumberFormat="1" applyFont="1" applyFill="1" applyBorder="1" applyAlignment="1">
      <alignment horizontal="center" vertical="top"/>
    </xf>
    <xf numFmtId="0" fontId="16" fillId="6" borderId="3" xfId="1" applyNumberFormat="1" applyFont="1" applyFill="1" applyBorder="1" applyAlignment="1">
      <alignment horizontal="center" vertical="top"/>
    </xf>
    <xf numFmtId="0" fontId="16" fillId="6" borderId="21" xfId="1" applyNumberFormat="1" applyFont="1" applyFill="1" applyBorder="1" applyAlignment="1">
      <alignment horizontal="center" vertical="top"/>
    </xf>
    <xf numFmtId="0" fontId="16" fillId="6" borderId="16" xfId="1" applyNumberFormat="1" applyFont="1" applyFill="1" applyBorder="1" applyAlignment="1">
      <alignment horizontal="center" vertical="top"/>
    </xf>
    <xf numFmtId="0" fontId="4" fillId="20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5" fillId="19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9" fillId="20" borderId="1" xfId="1" applyFont="1" applyFill="1" applyBorder="1" applyAlignment="1">
      <alignment horizontal="center" vertical="center"/>
    </xf>
    <xf numFmtId="49" fontId="5" fillId="12" borderId="0" xfId="1" applyNumberFormat="1" applyFont="1" applyFill="1"/>
    <xf numFmtId="49" fontId="5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22" fillId="3" borderId="0" xfId="1" applyNumberFormat="1" applyFont="1" applyFill="1"/>
    <xf numFmtId="0" fontId="4" fillId="3" borderId="0" xfId="1" applyNumberFormat="1" applyFont="1" applyFill="1"/>
    <xf numFmtId="0" fontId="5" fillId="3" borderId="0" xfId="1" applyNumberFormat="1" applyFont="1" applyFill="1" applyBorder="1" applyAlignment="1">
      <alignment horizontal="center" vertical="center" textRotation="90"/>
    </xf>
    <xf numFmtId="0" fontId="17" fillId="0" borderId="3" xfId="1" applyFont="1" applyBorder="1" applyAlignment="1">
      <alignment horizontal="center" vertical="center" wrapText="1"/>
    </xf>
    <xf numFmtId="0" fontId="22" fillId="15" borderId="0" xfId="1" applyNumberFormat="1" applyFont="1" applyFill="1"/>
    <xf numFmtId="0" fontId="5" fillId="19" borderId="0" xfId="1" applyFont="1" applyFill="1" applyBorder="1" applyAlignment="1">
      <alignment horizontal="center" textRotation="90"/>
    </xf>
    <xf numFmtId="0" fontId="5" fillId="9" borderId="0" xfId="1" applyFont="1" applyFill="1" applyBorder="1"/>
    <xf numFmtId="0" fontId="4" fillId="0" borderId="0" xfId="1" applyFont="1" applyFill="1" applyAlignment="1">
      <alignment horizontal="right"/>
    </xf>
    <xf numFmtId="0" fontId="5" fillId="21" borderId="1" xfId="1" applyNumberFormat="1" applyFont="1" applyFill="1" applyBorder="1" applyAlignment="1">
      <alignment horizontal="center" vertical="center"/>
    </xf>
    <xf numFmtId="0" fontId="5" fillId="21" borderId="24" xfId="1" applyNumberFormat="1" applyFont="1" applyFill="1" applyBorder="1" applyAlignment="1">
      <alignment horizontal="center" vertical="center"/>
    </xf>
    <xf numFmtId="0" fontId="5" fillId="21" borderId="20" xfId="1" applyNumberFormat="1" applyFont="1" applyFill="1" applyBorder="1" applyAlignment="1">
      <alignment horizontal="center" vertical="center"/>
    </xf>
    <xf numFmtId="0" fontId="5" fillId="21" borderId="5" xfId="1" applyNumberFormat="1" applyFont="1" applyFill="1" applyBorder="1" applyAlignment="1">
      <alignment horizontal="center" vertical="center"/>
    </xf>
    <xf numFmtId="0" fontId="5" fillId="21" borderId="16" xfId="1" applyNumberFormat="1" applyFont="1" applyFill="1" applyBorder="1" applyAlignment="1">
      <alignment horizontal="center" vertical="center"/>
    </xf>
    <xf numFmtId="0" fontId="5" fillId="21" borderId="8" xfId="1" applyNumberFormat="1" applyFont="1" applyFill="1" applyBorder="1" applyAlignment="1">
      <alignment horizontal="center" vertical="center"/>
    </xf>
    <xf numFmtId="0" fontId="5" fillId="21" borderId="18" xfId="1" applyNumberFormat="1" applyFont="1" applyFill="1" applyBorder="1" applyAlignment="1">
      <alignment horizontal="center" vertical="center"/>
    </xf>
    <xf numFmtId="0" fontId="4" fillId="22" borderId="1" xfId="1" applyFont="1" applyFill="1" applyBorder="1" applyAlignment="1">
      <alignment horizontal="center" vertical="center"/>
    </xf>
    <xf numFmtId="0" fontId="4" fillId="22" borderId="24" xfId="1" applyFont="1" applyFill="1" applyBorder="1" applyAlignment="1">
      <alignment horizontal="center" vertical="center"/>
    </xf>
    <xf numFmtId="0" fontId="4" fillId="22" borderId="20" xfId="1" applyFont="1" applyFill="1" applyBorder="1" applyAlignment="1">
      <alignment horizontal="center" vertical="center"/>
    </xf>
    <xf numFmtId="0" fontId="4" fillId="22" borderId="5" xfId="1" applyFont="1" applyFill="1" applyBorder="1" applyAlignment="1">
      <alignment horizontal="center" vertical="center"/>
    </xf>
    <xf numFmtId="0" fontId="4" fillId="22" borderId="8" xfId="1" applyFont="1" applyFill="1" applyBorder="1" applyAlignment="1">
      <alignment horizontal="center" vertical="center"/>
    </xf>
    <xf numFmtId="0" fontId="4" fillId="22" borderId="16" xfId="1" applyFont="1" applyFill="1" applyBorder="1" applyAlignment="1">
      <alignment horizontal="center" vertical="center"/>
    </xf>
    <xf numFmtId="0" fontId="4" fillId="22" borderId="18" xfId="1" applyFont="1" applyFill="1" applyBorder="1" applyAlignment="1">
      <alignment horizontal="center" vertical="center"/>
    </xf>
    <xf numFmtId="0" fontId="5" fillId="17" borderId="3" xfId="1" applyFont="1" applyFill="1" applyBorder="1" applyAlignment="1">
      <alignment horizontal="center" textRotation="90"/>
    </xf>
    <xf numFmtId="0" fontId="4" fillId="17" borderId="1" xfId="1" applyFont="1" applyFill="1" applyBorder="1" applyAlignment="1">
      <alignment horizontal="center" wrapText="1"/>
    </xf>
    <xf numFmtId="0" fontId="4" fillId="17" borderId="1" xfId="1" applyNumberFormat="1" applyFont="1" applyFill="1" applyBorder="1" applyAlignment="1">
      <alignment horizontal="center" textRotation="90"/>
    </xf>
    <xf numFmtId="0" fontId="4" fillId="17" borderId="1" xfId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0" fontId="4" fillId="22" borderId="1" xfId="1" applyNumberFormat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vertical="center"/>
    </xf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12" borderId="20" xfId="1" applyFont="1" applyFill="1" applyBorder="1" applyAlignment="1">
      <alignment vertical="center"/>
    </xf>
    <xf numFmtId="0" fontId="5" fillId="12" borderId="5" xfId="1" applyFont="1" applyFill="1" applyBorder="1" applyAlignment="1">
      <alignment vertical="center"/>
    </xf>
    <xf numFmtId="0" fontId="5" fillId="12" borderId="16" xfId="1" applyFont="1" applyFill="1" applyBorder="1" applyAlignment="1">
      <alignment vertical="center"/>
    </xf>
    <xf numFmtId="0" fontId="5" fillId="12" borderId="8" xfId="1" applyFont="1" applyFill="1" applyBorder="1" applyAlignment="1">
      <alignment vertical="center"/>
    </xf>
    <xf numFmtId="0" fontId="5" fillId="12" borderId="5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24" borderId="1" xfId="1" applyFont="1" applyFill="1" applyBorder="1" applyAlignment="1">
      <alignment horizontal="center" vertical="center"/>
    </xf>
    <xf numFmtId="0" fontId="4" fillId="24" borderId="1" xfId="1" applyFont="1" applyFill="1" applyBorder="1" applyAlignment="1">
      <alignment horizontal="center" vertical="center"/>
    </xf>
    <xf numFmtId="0" fontId="5" fillId="24" borderId="1" xfId="1" applyNumberFormat="1" applyFont="1" applyFill="1" applyBorder="1" applyAlignment="1">
      <alignment horizontal="center" vertical="center"/>
    </xf>
    <xf numFmtId="0" fontId="5" fillId="24" borderId="8" xfId="1" applyNumberFormat="1" applyFont="1" applyFill="1" applyBorder="1" applyAlignment="1">
      <alignment horizontal="center" vertical="center"/>
    </xf>
    <xf numFmtId="0" fontId="5" fillId="24" borderId="24" xfId="1" applyNumberFormat="1" applyFont="1" applyFill="1" applyBorder="1" applyAlignment="1">
      <alignment horizontal="center" vertical="center"/>
    </xf>
    <xf numFmtId="0" fontId="5" fillId="24" borderId="20" xfId="1" applyNumberFormat="1" applyFont="1" applyFill="1" applyBorder="1" applyAlignment="1">
      <alignment horizontal="center" vertical="center"/>
    </xf>
    <xf numFmtId="0" fontId="5" fillId="24" borderId="5" xfId="1" applyNumberFormat="1" applyFont="1" applyFill="1" applyBorder="1" applyAlignment="1">
      <alignment horizontal="center" vertical="center"/>
    </xf>
    <xf numFmtId="0" fontId="5" fillId="24" borderId="16" xfId="1" applyNumberFormat="1" applyFont="1" applyFill="1" applyBorder="1" applyAlignment="1">
      <alignment horizontal="center" vertical="center"/>
    </xf>
    <xf numFmtId="0" fontId="5" fillId="24" borderId="18" xfId="1" applyNumberFormat="1" applyFont="1" applyFill="1" applyBorder="1" applyAlignment="1">
      <alignment horizontal="center" vertical="center"/>
    </xf>
    <xf numFmtId="0" fontId="23" fillId="23" borderId="1" xfId="1" applyFont="1" applyFill="1" applyBorder="1" applyAlignment="1">
      <alignment horizontal="center" vertical="center"/>
    </xf>
    <xf numFmtId="0" fontId="5" fillId="23" borderId="1" xfId="1" applyFont="1" applyFill="1" applyBorder="1" applyAlignment="1">
      <alignment vertical="center"/>
    </xf>
    <xf numFmtId="49" fontId="5" fillId="23" borderId="1" xfId="1" applyNumberFormat="1" applyFont="1" applyFill="1" applyBorder="1" applyAlignment="1">
      <alignment horizontal="center" vertical="center"/>
    </xf>
    <xf numFmtId="49" fontId="5" fillId="23" borderId="8" xfId="1" applyNumberFormat="1" applyFont="1" applyFill="1" applyBorder="1" applyAlignment="1">
      <alignment horizontal="center" vertical="center"/>
    </xf>
    <xf numFmtId="0" fontId="5" fillId="23" borderId="1" xfId="1" applyFont="1" applyFill="1" applyBorder="1" applyAlignment="1">
      <alignment horizontal="center" vertical="center"/>
    </xf>
    <xf numFmtId="0" fontId="5" fillId="23" borderId="5" xfId="1" applyFont="1" applyFill="1" applyBorder="1" applyAlignment="1">
      <alignment horizontal="center" vertical="center"/>
    </xf>
    <xf numFmtId="0" fontId="4" fillId="23" borderId="5" xfId="1" applyFont="1" applyFill="1" applyBorder="1" applyAlignment="1">
      <alignment horizontal="left" vertical="center" wrapText="1"/>
    </xf>
    <xf numFmtId="1" fontId="23" fillId="23" borderId="1" xfId="0" applyNumberFormat="1" applyFont="1" applyFill="1" applyBorder="1" applyAlignment="1" applyProtection="1">
      <alignment horizontal="center" vertical="center" wrapText="1"/>
    </xf>
    <xf numFmtId="0" fontId="23" fillId="23" borderId="1" xfId="0" applyFont="1" applyFill="1" applyBorder="1" applyAlignment="1">
      <alignment horizontal="center" vertical="center" wrapText="1"/>
    </xf>
    <xf numFmtId="1" fontId="5" fillId="24" borderId="1" xfId="1" applyNumberFormat="1" applyFont="1" applyFill="1" applyBorder="1" applyAlignment="1">
      <alignment horizontal="center" vertical="center"/>
    </xf>
    <xf numFmtId="0" fontId="4" fillId="23" borderId="0" xfId="1" applyFont="1" applyFill="1"/>
    <xf numFmtId="0" fontId="5" fillId="23" borderId="0" xfId="1" applyFont="1" applyFill="1" applyBorder="1" applyAlignment="1">
      <alignment horizontal="center" textRotation="90"/>
    </xf>
    <xf numFmtId="0" fontId="5" fillId="23" borderId="1" xfId="1" applyFont="1" applyFill="1" applyBorder="1" applyAlignment="1">
      <alignment horizontal="center" textRotation="90"/>
    </xf>
    <xf numFmtId="0" fontId="5" fillId="23" borderId="3" xfId="1" applyFont="1" applyFill="1" applyBorder="1" applyAlignment="1">
      <alignment horizontal="center" textRotation="90"/>
    </xf>
    <xf numFmtId="0" fontId="5" fillId="23" borderId="12" xfId="1" applyFont="1" applyFill="1" applyBorder="1" applyAlignment="1">
      <alignment horizontal="center" textRotation="90"/>
    </xf>
    <xf numFmtId="0" fontId="4" fillId="23" borderId="3" xfId="1" applyFont="1" applyFill="1" applyBorder="1" applyAlignment="1">
      <alignment horizontal="center"/>
    </xf>
    <xf numFmtId="0" fontId="4" fillId="23" borderId="3" xfId="1" applyNumberFormat="1" applyFont="1" applyFill="1" applyBorder="1" applyAlignment="1">
      <alignment horizontal="center" textRotation="90"/>
    </xf>
    <xf numFmtId="0" fontId="4" fillId="23" borderId="3" xfId="1" applyFont="1" applyFill="1" applyBorder="1" applyAlignment="1">
      <alignment horizontal="center" textRotation="90"/>
    </xf>
    <xf numFmtId="0" fontId="4" fillId="9" borderId="8" xfId="1" applyFont="1" applyFill="1" applyBorder="1" applyAlignment="1">
      <alignment horizontal="center" vertical="center"/>
    </xf>
    <xf numFmtId="0" fontId="4" fillId="13" borderId="5" xfId="1" applyFont="1" applyFill="1" applyBorder="1" applyAlignment="1">
      <alignment horizontal="center" vertical="center"/>
    </xf>
    <xf numFmtId="0" fontId="4" fillId="13" borderId="2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2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5" borderId="8" xfId="1" applyNumberFormat="1" applyFont="1" applyFill="1" applyBorder="1" applyAlignment="1">
      <alignment horizontal="center" vertical="center"/>
    </xf>
    <xf numFmtId="0" fontId="4" fillId="6" borderId="26" xfId="1" applyNumberFormat="1" applyFont="1" applyFill="1" applyBorder="1" applyAlignment="1">
      <alignment horizontal="center" vertical="center"/>
    </xf>
    <xf numFmtId="0" fontId="4" fillId="6" borderId="27" xfId="1" applyFont="1" applyFill="1" applyBorder="1" applyAlignment="1">
      <alignment horizontal="center" vertical="center"/>
    </xf>
    <xf numFmtId="0" fontId="4" fillId="6" borderId="28" xfId="1" applyFont="1" applyFill="1" applyBorder="1" applyAlignment="1">
      <alignment horizontal="center" vertical="center"/>
    </xf>
    <xf numFmtId="0" fontId="4" fillId="6" borderId="29" xfId="1" applyFont="1" applyFill="1" applyBorder="1" applyAlignment="1">
      <alignment horizontal="center" vertical="center"/>
    </xf>
    <xf numFmtId="0" fontId="4" fillId="25" borderId="24" xfId="1" applyFont="1" applyFill="1" applyBorder="1" applyAlignment="1">
      <alignment horizontal="center" vertical="center"/>
    </xf>
    <xf numFmtId="0" fontId="4" fillId="25" borderId="5" xfId="1" applyFont="1" applyFill="1" applyBorder="1" applyAlignment="1">
      <alignment horizontal="center" vertical="center"/>
    </xf>
    <xf numFmtId="0" fontId="5" fillId="25" borderId="8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49" fontId="5" fillId="0" borderId="24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vertical="center" wrapText="1"/>
    </xf>
    <xf numFmtId="0" fontId="25" fillId="0" borderId="1" xfId="1" applyFont="1" applyFill="1" applyBorder="1" applyAlignment="1" applyProtection="1">
      <alignment vertical="center" wrapText="1"/>
    </xf>
    <xf numFmtId="0" fontId="27" fillId="0" borderId="1" xfId="1" applyFont="1" applyFill="1" applyBorder="1" applyAlignment="1">
      <alignment wrapText="1"/>
    </xf>
    <xf numFmtId="0" fontId="26" fillId="0" borderId="1" xfId="1" applyFont="1" applyFill="1" applyBorder="1" applyAlignment="1">
      <alignment vertical="center" wrapText="1"/>
    </xf>
    <xf numFmtId="0" fontId="26" fillId="0" borderId="1" xfId="1" applyFont="1" applyFill="1" applyBorder="1" applyAlignment="1">
      <alignment vertical="center"/>
    </xf>
    <xf numFmtId="0" fontId="26" fillId="0" borderId="1" xfId="1" applyFont="1" applyFill="1" applyBorder="1" applyAlignment="1" applyProtection="1">
      <alignment vertical="center" wrapText="1"/>
    </xf>
    <xf numFmtId="0" fontId="26" fillId="0" borderId="1" xfId="1" applyFont="1" applyFill="1" applyBorder="1" applyAlignment="1" applyProtection="1">
      <alignment horizontal="justify" vertical="center" wrapText="1"/>
    </xf>
    <xf numFmtId="0" fontId="12" fillId="24" borderId="1" xfId="1" applyFont="1" applyFill="1" applyBorder="1" applyAlignment="1" applyProtection="1">
      <alignment vertical="center" wrapText="1"/>
    </xf>
    <xf numFmtId="0" fontId="12" fillId="12" borderId="1" xfId="0" applyFont="1" applyFill="1" applyBorder="1" applyAlignment="1" applyProtection="1">
      <alignment vertical="center" wrapText="1"/>
    </xf>
    <xf numFmtId="0" fontId="12" fillId="12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26" fillId="13" borderId="8" xfId="0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>
      <alignment vertical="center" wrapText="1"/>
    </xf>
    <xf numFmtId="0" fontId="12" fillId="12" borderId="8" xfId="0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 applyProtection="1">
      <alignment vertical="top" wrapText="1"/>
    </xf>
    <xf numFmtId="0" fontId="12" fillId="12" borderId="1" xfId="0" applyFont="1" applyFill="1" applyBorder="1" applyAlignment="1" applyProtection="1">
      <alignment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12" fillId="9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>
      <alignment vertical="center" wrapText="1"/>
    </xf>
    <xf numFmtId="0" fontId="12" fillId="24" borderId="1" xfId="1" applyFont="1" applyFill="1" applyBorder="1" applyAlignment="1">
      <alignment vertical="center" wrapText="1"/>
    </xf>
    <xf numFmtId="0" fontId="12" fillId="24" borderId="1" xfId="1" applyFont="1" applyFill="1" applyBorder="1" applyAlignment="1" applyProtection="1">
      <alignment horizontal="justify" vertical="center" wrapText="1"/>
    </xf>
    <xf numFmtId="0" fontId="12" fillId="21" borderId="1" xfId="1" applyFont="1" applyFill="1" applyBorder="1" applyAlignment="1">
      <alignment vertical="center"/>
    </xf>
    <xf numFmtId="0" fontId="26" fillId="22" borderId="1" xfId="1" applyFont="1" applyFill="1" applyBorder="1"/>
    <xf numFmtId="0" fontId="26" fillId="22" borderId="1" xfId="1" applyFont="1" applyFill="1" applyBorder="1" applyAlignment="1">
      <alignment wrapText="1"/>
    </xf>
    <xf numFmtId="0" fontId="28" fillId="21" borderId="1" xfId="0" applyFont="1" applyFill="1" applyBorder="1" applyAlignment="1">
      <alignment vertical="center" wrapText="1"/>
    </xf>
    <xf numFmtId="0" fontId="29" fillId="21" borderId="1" xfId="0" applyFont="1" applyFill="1" applyBorder="1" applyAlignment="1">
      <alignment vertical="center" wrapText="1"/>
    </xf>
    <xf numFmtId="0" fontId="30" fillId="13" borderId="1" xfId="0" applyFont="1" applyFill="1" applyBorder="1" applyAlignment="1">
      <alignment vertical="center" wrapText="1"/>
    </xf>
    <xf numFmtId="0" fontId="12" fillId="12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13" borderId="5" xfId="1" applyFont="1" applyFill="1" applyBorder="1" applyAlignment="1">
      <alignment horizontal="center" vertical="center"/>
    </xf>
    <xf numFmtId="0" fontId="5" fillId="13" borderId="2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5" borderId="5" xfId="1" applyFont="1" applyFill="1" applyBorder="1" applyAlignment="1">
      <alignment horizontal="center" vertical="center"/>
    </xf>
    <xf numFmtId="49" fontId="4" fillId="6" borderId="16" xfId="1" applyNumberFormat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center"/>
    </xf>
    <xf numFmtId="49" fontId="4" fillId="7" borderId="6" xfId="1" applyNumberFormat="1" applyFont="1" applyFill="1" applyBorder="1" applyAlignment="1">
      <alignment horizontal="center" vertical="top"/>
    </xf>
    <xf numFmtId="49" fontId="4" fillId="6" borderId="21" xfId="1" applyNumberFormat="1" applyFont="1" applyFill="1" applyBorder="1" applyAlignment="1">
      <alignment horizontal="center" vertical="top"/>
    </xf>
    <xf numFmtId="0" fontId="5" fillId="24" borderId="1" xfId="1" applyFont="1" applyFill="1" applyBorder="1" applyAlignment="1" applyProtection="1">
      <alignment horizontal="center" vertical="center" wrapText="1"/>
    </xf>
    <xf numFmtId="49" fontId="5" fillId="12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13" borderId="1" xfId="0" applyNumberFormat="1" applyFont="1" applyFill="1" applyBorder="1" applyAlignment="1" applyProtection="1">
      <alignment horizontal="center" vertical="center" wrapText="1"/>
    </xf>
    <xf numFmtId="49" fontId="5" fillId="12" borderId="1" xfId="0" applyNumberFormat="1" applyFont="1" applyFill="1" applyBorder="1" applyAlignment="1" applyProtection="1">
      <alignment horizontal="center" wrapText="1"/>
    </xf>
    <xf numFmtId="0" fontId="5" fillId="9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5" fillId="2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21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22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4" fillId="22" borderId="1" xfId="1" applyNumberFormat="1" applyFont="1" applyFill="1" applyBorder="1" applyAlignment="1" applyProtection="1">
      <alignment horizontal="center" vertical="center" wrapText="1"/>
    </xf>
    <xf numFmtId="0" fontId="5" fillId="16" borderId="5" xfId="1" applyFont="1" applyFill="1" applyBorder="1" applyAlignment="1">
      <alignment horizontal="center" vertical="center"/>
    </xf>
    <xf numFmtId="0" fontId="5" fillId="7" borderId="6" xfId="1" applyNumberFormat="1" applyFont="1" applyFill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/>
    </xf>
    <xf numFmtId="0" fontId="5" fillId="26" borderId="1" xfId="1" applyFont="1" applyFill="1" applyBorder="1" applyAlignment="1">
      <alignment horizontal="center" vertical="center"/>
    </xf>
    <xf numFmtId="0" fontId="5" fillId="26" borderId="16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5" fillId="26" borderId="18" xfId="1" applyFont="1" applyFill="1" applyBorder="1" applyAlignment="1">
      <alignment horizontal="center" vertical="center"/>
    </xf>
    <xf numFmtId="0" fontId="5" fillId="13" borderId="8" xfId="1" applyFont="1" applyFill="1" applyBorder="1" applyAlignment="1">
      <alignment horizontal="center" vertical="center"/>
    </xf>
    <xf numFmtId="0" fontId="4" fillId="1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 applyProtection="1">
      <alignment horizontal="center" vertical="center" wrapText="1"/>
    </xf>
    <xf numFmtId="0" fontId="5" fillId="13" borderId="1" xfId="1" applyNumberFormat="1" applyFont="1" applyFill="1" applyBorder="1" applyAlignment="1">
      <alignment horizontal="center" vertical="center"/>
    </xf>
    <xf numFmtId="0" fontId="4" fillId="23" borderId="1" xfId="1" applyNumberFormat="1" applyFont="1" applyFill="1" applyBorder="1" applyAlignment="1">
      <alignment horizontal="center" vertical="center"/>
    </xf>
    <xf numFmtId="0" fontId="5" fillId="23" borderId="1" xfId="1" applyNumberFormat="1" applyFont="1" applyFill="1" applyBorder="1" applyAlignment="1">
      <alignment horizontal="center" vertical="center"/>
    </xf>
    <xf numFmtId="1" fontId="5" fillId="23" borderId="1" xfId="1" applyNumberFormat="1" applyFont="1" applyFill="1" applyBorder="1" applyAlignment="1">
      <alignment horizontal="center" vertical="center"/>
    </xf>
    <xf numFmtId="0" fontId="5" fillId="23" borderId="1" xfId="1" applyNumberFormat="1" applyFont="1" applyFill="1" applyBorder="1" applyAlignment="1">
      <alignment vertical="center"/>
    </xf>
    <xf numFmtId="0" fontId="5" fillId="12" borderId="1" xfId="1" applyNumberFormat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center" vertical="center"/>
    </xf>
    <xf numFmtId="49" fontId="4" fillId="0" borderId="23" xfId="1" applyNumberFormat="1" applyFont="1" applyBorder="1" applyAlignment="1">
      <alignment horizontal="center" vertical="top"/>
    </xf>
    <xf numFmtId="49" fontId="4" fillId="7" borderId="23" xfId="1" applyNumberFormat="1" applyFont="1" applyFill="1" applyBorder="1" applyAlignment="1">
      <alignment horizontal="center" vertical="top"/>
    </xf>
    <xf numFmtId="0" fontId="9" fillId="18" borderId="1" xfId="1" applyFont="1" applyFill="1" applyBorder="1" applyAlignment="1">
      <alignment horizontal="center" vertical="center"/>
    </xf>
    <xf numFmtId="0" fontId="4" fillId="25" borderId="1" xfId="1" applyFont="1" applyFill="1" applyBorder="1" applyAlignment="1">
      <alignment horizontal="center" vertical="center"/>
    </xf>
    <xf numFmtId="0" fontId="4" fillId="12" borderId="5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7" fillId="18" borderId="1" xfId="1" applyFont="1" applyFill="1" applyBorder="1" applyAlignment="1">
      <alignment wrapText="1"/>
    </xf>
    <xf numFmtId="0" fontId="25" fillId="18" borderId="1" xfId="1" applyFont="1" applyFill="1" applyBorder="1" applyAlignment="1" applyProtection="1">
      <alignment vertical="center" wrapText="1"/>
    </xf>
    <xf numFmtId="49" fontId="4" fillId="18" borderId="1" xfId="0" applyNumberFormat="1" applyFont="1" applyFill="1" applyBorder="1" applyAlignment="1" applyProtection="1">
      <alignment horizontal="center" vertical="center" wrapText="1"/>
    </xf>
    <xf numFmtId="0" fontId="4" fillId="18" borderId="1" xfId="1" applyNumberFormat="1" applyFont="1" applyFill="1" applyBorder="1" applyAlignment="1">
      <alignment horizontal="center" vertical="center"/>
    </xf>
    <xf numFmtId="49" fontId="4" fillId="18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 applyProtection="1">
      <alignment horizontal="center" vertical="center" wrapText="1"/>
    </xf>
    <xf numFmtId="0" fontId="5" fillId="18" borderId="1" xfId="1" applyNumberFormat="1" applyFont="1" applyFill="1" applyBorder="1" applyAlignment="1">
      <alignment horizontal="center" vertical="center"/>
    </xf>
    <xf numFmtId="0" fontId="27" fillId="18" borderId="1" xfId="1" applyFont="1" applyFill="1" applyBorder="1" applyAlignment="1" applyProtection="1">
      <alignment vertical="center" wrapText="1"/>
    </xf>
    <xf numFmtId="0" fontId="32" fillId="13" borderId="1" xfId="0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22" borderId="8" xfId="1" applyFont="1" applyFill="1" applyBorder="1" applyAlignment="1">
      <alignment horizontal="center" vertical="center"/>
    </xf>
    <xf numFmtId="0" fontId="5" fillId="26" borderId="8" xfId="1" applyFont="1" applyFill="1" applyBorder="1" applyAlignment="1">
      <alignment horizontal="center" vertical="center"/>
    </xf>
    <xf numFmtId="0" fontId="4" fillId="13" borderId="8" xfId="1" applyFont="1" applyFill="1" applyBorder="1" applyAlignment="1">
      <alignment horizontal="center" vertical="center"/>
    </xf>
    <xf numFmtId="0" fontId="5" fillId="25" borderId="24" xfId="1" applyFont="1" applyFill="1" applyBorder="1" applyAlignment="1">
      <alignment horizontal="center" vertical="center"/>
    </xf>
    <xf numFmtId="0" fontId="5" fillId="18" borderId="24" xfId="1" applyFont="1" applyFill="1" applyBorder="1" applyAlignment="1">
      <alignment horizontal="center" vertical="center"/>
    </xf>
    <xf numFmtId="0" fontId="26" fillId="13" borderId="1" xfId="1" applyFont="1" applyFill="1" applyBorder="1" applyAlignment="1">
      <alignment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26" fillId="13" borderId="1" xfId="1" applyFont="1" applyFill="1" applyBorder="1" applyAlignment="1">
      <alignment vertical="center"/>
    </xf>
    <xf numFmtId="0" fontId="5" fillId="22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25" borderId="1" xfId="1" applyFont="1" applyFill="1" applyBorder="1" applyAlignment="1">
      <alignment horizontal="center" vertical="center"/>
    </xf>
    <xf numFmtId="49" fontId="5" fillId="13" borderId="1" xfId="1" applyNumberFormat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16" borderId="8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5" fillId="7" borderId="1" xfId="1" applyNumberFormat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49" fontId="5" fillId="24" borderId="1" xfId="1" applyNumberFormat="1" applyFont="1" applyFill="1" applyBorder="1" applyAlignment="1">
      <alignment horizontal="center" vertical="center"/>
    </xf>
    <xf numFmtId="0" fontId="16" fillId="3" borderId="1" xfId="1" applyNumberFormat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vertical="center"/>
    </xf>
    <xf numFmtId="49" fontId="5" fillId="20" borderId="1" xfId="1" applyNumberFormat="1" applyFont="1" applyFill="1" applyBorder="1" applyAlignment="1">
      <alignment horizontal="center" vertical="center"/>
    </xf>
    <xf numFmtId="0" fontId="4" fillId="27" borderId="1" xfId="1" applyFont="1" applyFill="1" applyBorder="1" applyAlignment="1">
      <alignment horizontal="center" vertical="center"/>
    </xf>
    <xf numFmtId="0" fontId="33" fillId="13" borderId="0" xfId="1" applyNumberFormat="1" applyFont="1" applyFill="1"/>
    <xf numFmtId="0" fontId="34" fillId="13" borderId="0" xfId="1" applyFont="1" applyFill="1"/>
    <xf numFmtId="0" fontId="35" fillId="13" borderId="0" xfId="1" applyFont="1" applyFill="1" applyBorder="1" applyAlignment="1">
      <alignment horizontal="center" textRotation="90"/>
    </xf>
    <xf numFmtId="0" fontId="6" fillId="13" borderId="0" xfId="0" applyFont="1" applyFill="1" applyBorder="1"/>
    <xf numFmtId="0" fontId="2" fillId="13" borderId="0" xfId="1" applyFont="1" applyFill="1" applyBorder="1" applyAlignment="1" applyProtection="1">
      <alignment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 applyProtection="1">
      <alignment vertical="center" wrapText="1"/>
    </xf>
    <xf numFmtId="0" fontId="2" fillId="13" borderId="0" xfId="0" applyFont="1" applyFill="1" applyBorder="1" applyAlignment="1" applyProtection="1">
      <alignment horizontal="left" vertical="center" wrapText="1"/>
    </xf>
    <xf numFmtId="49" fontId="2" fillId="13" borderId="0" xfId="0" applyNumberFormat="1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0" xfId="0" applyFont="1" applyFill="1" applyBorder="1" applyAlignment="1" applyProtection="1">
      <alignment horizontal="left" vertical="center" wrapText="1"/>
    </xf>
    <xf numFmtId="49" fontId="3" fillId="13" borderId="0" xfId="0" applyNumberFormat="1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 applyProtection="1">
      <alignment vertical="top" wrapText="1"/>
    </xf>
    <xf numFmtId="0" fontId="2" fillId="13" borderId="0" xfId="0" applyFont="1" applyFill="1" applyBorder="1" applyAlignment="1" applyProtection="1">
      <alignment wrapText="1"/>
    </xf>
    <xf numFmtId="49" fontId="2" fillId="13" borderId="0" xfId="0" applyNumberFormat="1" applyFont="1" applyFill="1" applyBorder="1" applyAlignment="1" applyProtection="1">
      <alignment horizontal="center" wrapText="1"/>
    </xf>
    <xf numFmtId="0" fontId="3" fillId="13" borderId="0" xfId="1" applyFont="1" applyFill="1" applyBorder="1" applyAlignment="1" applyProtection="1">
      <alignment vertical="center" wrapText="1"/>
    </xf>
    <xf numFmtId="0" fontId="4" fillId="13" borderId="0" xfId="0" applyFont="1" applyFill="1" applyBorder="1" applyAlignment="1" applyProtection="1">
      <alignment horizontal="left" vertical="center" wrapText="1"/>
    </xf>
    <xf numFmtId="0" fontId="41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12" fillId="0" borderId="8" xfId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right" vertical="center" wrapText="1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5" fillId="13" borderId="1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top"/>
    </xf>
    <xf numFmtId="0" fontId="5" fillId="11" borderId="2" xfId="1" applyFont="1" applyFill="1" applyBorder="1" applyAlignment="1">
      <alignment horizontal="center" textRotation="90" wrapText="1"/>
    </xf>
    <xf numFmtId="0" fontId="5" fillId="11" borderId="4" xfId="1" applyFont="1" applyFill="1" applyBorder="1" applyAlignment="1">
      <alignment horizontal="center" textRotation="90" wrapText="1"/>
    </xf>
    <xf numFmtId="0" fontId="5" fillId="11" borderId="3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17" borderId="2" xfId="1" applyFont="1" applyFill="1" applyBorder="1" applyAlignment="1">
      <alignment horizontal="center" textRotation="90" wrapText="1"/>
    </xf>
    <xf numFmtId="0" fontId="5" fillId="17" borderId="4" xfId="1" applyFont="1" applyFill="1" applyBorder="1" applyAlignment="1">
      <alignment horizontal="center" textRotation="90" wrapText="1"/>
    </xf>
    <xf numFmtId="0" fontId="5" fillId="17" borderId="3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vertical="top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4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99FF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BB5C-67BC-4D6A-9FDD-BDC18E99A17D}">
  <dimension ref="A1:N18"/>
  <sheetViews>
    <sheetView workbookViewId="0">
      <selection activeCell="F15" sqref="F15"/>
    </sheetView>
  </sheetViews>
  <sheetFormatPr defaultRowHeight="15" x14ac:dyDescent="0.25"/>
  <sheetData>
    <row r="1" spans="1:14" ht="18.75" x14ac:dyDescent="0.3">
      <c r="A1" s="571" t="s">
        <v>272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18.75" x14ac:dyDescent="0.3">
      <c r="A2" s="573" t="s">
        <v>282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4" ht="18.75" x14ac:dyDescent="0.3">
      <c r="A3" s="573" t="s">
        <v>284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</row>
    <row r="5" spans="1:14" ht="18.75" x14ac:dyDescent="0.3">
      <c r="A5" s="569" t="s">
        <v>283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</row>
    <row r="6" spans="1:14" ht="18.75" x14ac:dyDescent="0.3">
      <c r="A6" s="571" t="s">
        <v>273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</row>
    <row r="7" spans="1:14" ht="18.75" x14ac:dyDescent="0.3">
      <c r="A7" s="571" t="s">
        <v>274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</row>
    <row r="8" spans="1:14" ht="18.75" x14ac:dyDescent="0.3">
      <c r="A8" s="569" t="s">
        <v>275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</row>
    <row r="9" spans="1:14" ht="18.75" x14ac:dyDescent="0.3">
      <c r="A9" s="572" t="s">
        <v>276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</row>
    <row r="10" spans="1:14" ht="18.75" x14ac:dyDescent="0.3">
      <c r="A10" s="572" t="s">
        <v>285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</row>
    <row r="11" spans="1:14" ht="18.75" x14ac:dyDescent="0.3">
      <c r="A11" s="572" t="s">
        <v>286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</row>
    <row r="12" spans="1:14" ht="18.75" x14ac:dyDescent="0.3">
      <c r="A12" s="569" t="s">
        <v>279</v>
      </c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</row>
    <row r="13" spans="1:14" ht="15.75" x14ac:dyDescent="0.25">
      <c r="A13" s="570"/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</row>
    <row r="14" spans="1:14" ht="18.75" x14ac:dyDescent="0.3">
      <c r="C14" s="567"/>
    </row>
    <row r="15" spans="1:14" ht="18.75" x14ac:dyDescent="0.3">
      <c r="B15" s="568"/>
      <c r="C15" s="568"/>
      <c r="D15" s="568"/>
      <c r="E15" s="568"/>
      <c r="F15" s="568"/>
      <c r="G15" s="568"/>
      <c r="H15" s="568" t="s">
        <v>277</v>
      </c>
      <c r="I15" s="568"/>
      <c r="J15" s="568"/>
      <c r="K15" s="568"/>
      <c r="L15" s="568"/>
      <c r="M15" s="568"/>
      <c r="N15" s="568"/>
    </row>
    <row r="16" spans="1:14" ht="18.75" x14ac:dyDescent="0.3">
      <c r="B16" s="568"/>
      <c r="C16" s="568"/>
      <c r="D16" s="568"/>
      <c r="E16" s="568"/>
      <c r="F16" s="568"/>
      <c r="G16" s="568"/>
      <c r="H16" s="568" t="s">
        <v>280</v>
      </c>
      <c r="I16" s="568"/>
      <c r="J16" s="568"/>
      <c r="K16" s="568"/>
      <c r="L16" s="568"/>
      <c r="M16" s="568"/>
      <c r="N16" s="568"/>
    </row>
    <row r="17" spans="2:14" ht="18.75" x14ac:dyDescent="0.3">
      <c r="B17" s="568"/>
      <c r="C17" s="568"/>
      <c r="D17" s="568"/>
      <c r="E17" s="568"/>
      <c r="F17" s="568"/>
      <c r="G17" s="568"/>
      <c r="H17" s="568" t="s">
        <v>278</v>
      </c>
      <c r="I17" s="568"/>
      <c r="J17" s="568"/>
      <c r="K17" s="568"/>
      <c r="L17" s="568"/>
      <c r="M17" s="568"/>
      <c r="N17" s="568"/>
    </row>
    <row r="18" spans="2:14" ht="18.75" x14ac:dyDescent="0.3">
      <c r="B18" s="568"/>
      <c r="C18" s="568"/>
      <c r="D18" s="568"/>
      <c r="E18" s="568"/>
      <c r="F18" s="568"/>
      <c r="G18" s="568"/>
      <c r="H18" s="568" t="s">
        <v>281</v>
      </c>
      <c r="I18" s="568"/>
      <c r="J18" s="568"/>
      <c r="K18" s="568"/>
      <c r="L18" s="568"/>
      <c r="M18" s="568"/>
      <c r="N18" s="568"/>
    </row>
  </sheetData>
  <mergeCells count="12">
    <mergeCell ref="A1:N1"/>
    <mergeCell ref="A2:N2"/>
    <mergeCell ref="A3:N3"/>
    <mergeCell ref="A5:N5"/>
    <mergeCell ref="A6:N6"/>
    <mergeCell ref="A12:N12"/>
    <mergeCell ref="A13:N13"/>
    <mergeCell ref="A7:N7"/>
    <mergeCell ref="A10:N10"/>
    <mergeCell ref="A11:N11"/>
    <mergeCell ref="A8:N8"/>
    <mergeCell ref="A9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P269"/>
  <sheetViews>
    <sheetView tabSelected="1" topLeftCell="A100" zoomScale="60" zoomScaleNormal="60" workbookViewId="0">
      <selection activeCell="B14" sqref="B14"/>
    </sheetView>
  </sheetViews>
  <sheetFormatPr defaultColWidth="9.140625" defaultRowHeight="18.75" x14ac:dyDescent="0.25"/>
  <cols>
    <col min="1" max="1" width="14.42578125" style="16" customWidth="1"/>
    <col min="2" max="2" width="43.7109375" style="16" customWidth="1"/>
    <col min="3" max="3" width="34" style="16" customWidth="1"/>
    <col min="4" max="4" width="8.7109375" style="16" hidden="1" customWidth="1"/>
    <col min="5" max="5" width="7.5703125" style="16" customWidth="1"/>
    <col min="6" max="6" width="9.140625" style="16"/>
    <col min="7" max="7" width="9.140625" style="84"/>
    <col min="8" max="8" width="14.42578125" style="16" bestFit="1" customWidth="1"/>
    <col min="9" max="9" width="12.85546875" style="16" bestFit="1" customWidth="1"/>
    <col min="10" max="10" width="6.7109375" style="85" hidden="1" customWidth="1"/>
    <col min="11" max="14" width="9.28515625" style="16" bestFit="1" customWidth="1"/>
    <col min="15" max="15" width="6.28515625" style="16" customWidth="1"/>
    <col min="16" max="16" width="5" style="16" customWidth="1"/>
    <col min="17" max="17" width="6.28515625" style="16" customWidth="1"/>
    <col min="18" max="18" width="9.28515625" style="169" hidden="1" customWidth="1"/>
    <col min="19" max="19" width="7.5703125" style="165" hidden="1" customWidth="1"/>
    <col min="20" max="20" width="9.28515625" style="16" bestFit="1" customWidth="1"/>
    <col min="21" max="21" width="4.85546875" style="16" customWidth="1"/>
    <col min="22" max="23" width="5.7109375" style="16" customWidth="1"/>
    <col min="24" max="24" width="5.7109375" style="86" customWidth="1"/>
    <col min="25" max="25" width="9.28515625" style="16" bestFit="1" customWidth="1"/>
    <col min="26" max="26" width="4.7109375" style="16" customWidth="1"/>
    <col min="27" max="28" width="5.7109375" style="16" customWidth="1"/>
    <col min="29" max="29" width="5.7109375" style="86" customWidth="1"/>
    <col min="30" max="30" width="9.28515625" style="16" bestFit="1" customWidth="1"/>
    <col min="31" max="31" width="4.7109375" style="16" customWidth="1"/>
    <col min="32" max="33" width="5.7109375" style="16" customWidth="1"/>
    <col min="34" max="34" width="5.7109375" style="86" customWidth="1"/>
    <col min="35" max="35" width="9.28515625" style="16" bestFit="1" customWidth="1"/>
    <col min="36" max="38" width="5.7109375" style="16" customWidth="1"/>
    <col min="39" max="39" width="7.42578125" style="86" customWidth="1"/>
    <col min="40" max="40" width="9.28515625" style="16" bestFit="1" customWidth="1"/>
    <col min="41" max="43" width="5.7109375" style="16" customWidth="1"/>
    <col min="44" max="44" width="5.7109375" style="86" customWidth="1"/>
    <col min="45" max="45" width="9.28515625" style="16" bestFit="1" customWidth="1"/>
    <col min="46" max="48" width="5.7109375" style="16" customWidth="1"/>
    <col min="49" max="49" width="5.7109375" style="86" customWidth="1"/>
    <col min="50" max="50" width="8.5703125" style="86" customWidth="1"/>
    <col min="51" max="51" width="5.7109375" style="86" customWidth="1"/>
    <col min="52" max="52" width="6" style="86" customWidth="1"/>
    <col min="53" max="54" width="5.7109375" style="86" customWidth="1"/>
    <col min="55" max="55" width="8.5703125" style="86" customWidth="1"/>
    <col min="56" max="56" width="6.42578125" style="86" customWidth="1"/>
    <col min="57" max="57" width="6" style="86" customWidth="1"/>
    <col min="58" max="59" width="5.7109375" style="86" customWidth="1"/>
    <col min="60" max="60" width="12.85546875" style="16" customWidth="1"/>
    <col min="61" max="61" width="11.7109375" style="16" customWidth="1"/>
    <col min="62" max="67" width="9.140625" style="16"/>
    <col min="68" max="68" width="9.140625" style="125"/>
    <col min="69" max="16384" width="9.140625" style="16"/>
  </cols>
  <sheetData>
    <row r="1" spans="1:68" s="88" customFormat="1" x14ac:dyDescent="0.25">
      <c r="A1" s="87"/>
      <c r="B1" s="58"/>
      <c r="C1" s="87"/>
      <c r="D1" s="337" t="s">
        <v>170</v>
      </c>
      <c r="E1" s="87"/>
      <c r="F1" s="87"/>
      <c r="G1" s="87"/>
      <c r="H1" s="87"/>
      <c r="I1" s="87"/>
      <c r="J1" s="549"/>
      <c r="K1" s="87"/>
      <c r="L1" s="87"/>
      <c r="M1" s="87"/>
      <c r="N1" s="87"/>
      <c r="O1" s="87"/>
      <c r="P1" s="87"/>
      <c r="Q1" s="87"/>
      <c r="R1" s="341" t="s">
        <v>170</v>
      </c>
      <c r="S1" s="159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P1" s="124"/>
    </row>
    <row r="2" spans="1:68" s="88" customFormat="1" ht="20.25" x14ac:dyDescent="0.3">
      <c r="A2" s="17"/>
      <c r="B2" s="17" t="s">
        <v>287</v>
      </c>
      <c r="C2" s="18"/>
      <c r="D2" s="338"/>
      <c r="E2" s="19"/>
      <c r="F2" s="20" t="s">
        <v>208</v>
      </c>
      <c r="G2" s="20"/>
      <c r="H2" s="18"/>
      <c r="I2" s="18"/>
      <c r="J2" s="550"/>
      <c r="K2" s="18"/>
      <c r="L2" s="18"/>
      <c r="M2" s="18"/>
      <c r="N2" s="18"/>
      <c r="O2" s="18"/>
      <c r="P2" s="18"/>
      <c r="Q2" s="18"/>
      <c r="R2" s="398"/>
      <c r="S2" s="160"/>
      <c r="T2" s="18"/>
      <c r="U2" s="18"/>
      <c r="V2" s="18"/>
      <c r="W2" s="18"/>
      <c r="X2" s="18"/>
      <c r="Y2" s="21"/>
      <c r="Z2" s="22"/>
      <c r="AA2" s="22"/>
      <c r="AB2" s="22"/>
      <c r="AC2" s="22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P2" s="124"/>
    </row>
    <row r="3" spans="1:68" s="310" customFormat="1" x14ac:dyDescent="0.25">
      <c r="D3" s="339"/>
      <c r="E3" s="311"/>
      <c r="F3" s="312"/>
      <c r="G3" s="312"/>
      <c r="H3" s="312"/>
      <c r="I3" s="312"/>
      <c r="J3" s="551"/>
      <c r="K3" s="312"/>
      <c r="L3" s="312"/>
      <c r="M3" s="312"/>
      <c r="N3" s="313"/>
      <c r="O3" s="83"/>
      <c r="P3" s="83"/>
      <c r="Q3" s="312"/>
      <c r="R3" s="399"/>
      <c r="S3" s="342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314"/>
      <c r="BJ3" s="315"/>
      <c r="BK3" s="315"/>
      <c r="BL3" s="315"/>
      <c r="BN3" s="316"/>
      <c r="BP3" s="317"/>
    </row>
    <row r="4" spans="1:68" s="232" customFormat="1" ht="47.25" customHeight="1" x14ac:dyDescent="0.25">
      <c r="A4" s="585" t="s">
        <v>0</v>
      </c>
      <c r="B4" s="599" t="s">
        <v>1</v>
      </c>
      <c r="C4" s="176" t="s">
        <v>12</v>
      </c>
      <c r="D4" s="648" t="s">
        <v>19</v>
      </c>
      <c r="E4" s="602" t="s">
        <v>162</v>
      </c>
      <c r="F4" s="605" t="s">
        <v>4</v>
      </c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  <c r="R4" s="400"/>
      <c r="S4" s="318"/>
      <c r="T4" s="608" t="s">
        <v>5</v>
      </c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7"/>
      <c r="AU4" s="597"/>
      <c r="AV4" s="597"/>
      <c r="AW4" s="60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186"/>
      <c r="BI4" s="230"/>
      <c r="BJ4" s="231"/>
      <c r="BK4" s="231"/>
      <c r="BL4" s="231"/>
      <c r="BN4" s="233"/>
      <c r="BP4" s="234"/>
    </row>
    <row r="5" spans="1:68" s="232" customFormat="1" ht="47.25" customHeight="1" x14ac:dyDescent="0.25">
      <c r="A5" s="586"/>
      <c r="B5" s="600"/>
      <c r="C5" s="635" t="s">
        <v>2</v>
      </c>
      <c r="D5" s="649"/>
      <c r="E5" s="603"/>
      <c r="F5" s="618" t="s">
        <v>3</v>
      </c>
      <c r="G5" s="615" t="s">
        <v>116</v>
      </c>
      <c r="H5" s="618" t="s">
        <v>7</v>
      </c>
      <c r="I5" s="638" t="s">
        <v>157</v>
      </c>
      <c r="J5" s="639"/>
      <c r="K5" s="639"/>
      <c r="L5" s="639"/>
      <c r="M5" s="640"/>
      <c r="N5" s="618" t="s">
        <v>158</v>
      </c>
      <c r="O5" s="644" t="s">
        <v>12</v>
      </c>
      <c r="P5" s="645"/>
      <c r="Q5" s="646"/>
      <c r="R5" s="401"/>
      <c r="S5" s="219"/>
      <c r="T5" s="596" t="s">
        <v>8</v>
      </c>
      <c r="U5" s="597"/>
      <c r="V5" s="597"/>
      <c r="W5" s="597"/>
      <c r="X5" s="597"/>
      <c r="Y5" s="597"/>
      <c r="Z5" s="597"/>
      <c r="AA5" s="597"/>
      <c r="AB5" s="597"/>
      <c r="AC5" s="598"/>
      <c r="AD5" s="596" t="s">
        <v>9</v>
      </c>
      <c r="AE5" s="597"/>
      <c r="AF5" s="597"/>
      <c r="AG5" s="597"/>
      <c r="AH5" s="597"/>
      <c r="AI5" s="597"/>
      <c r="AJ5" s="597"/>
      <c r="AK5" s="597"/>
      <c r="AL5" s="597"/>
      <c r="AM5" s="598"/>
      <c r="AN5" s="596" t="s">
        <v>10</v>
      </c>
      <c r="AO5" s="597"/>
      <c r="AP5" s="597"/>
      <c r="AQ5" s="597"/>
      <c r="AR5" s="597"/>
      <c r="AS5" s="597"/>
      <c r="AT5" s="597"/>
      <c r="AU5" s="597"/>
      <c r="AV5" s="597"/>
      <c r="AW5" s="597"/>
      <c r="AX5" s="595" t="s">
        <v>163</v>
      </c>
      <c r="AY5" s="595"/>
      <c r="AZ5" s="595"/>
      <c r="BA5" s="595"/>
      <c r="BB5" s="595"/>
      <c r="BC5" s="595"/>
      <c r="BD5" s="595"/>
      <c r="BE5" s="595"/>
      <c r="BF5" s="595"/>
      <c r="BG5" s="595"/>
      <c r="BH5" s="186"/>
      <c r="BI5" s="230"/>
      <c r="BJ5" s="231"/>
      <c r="BK5" s="231"/>
      <c r="BL5" s="231"/>
      <c r="BN5" s="233"/>
      <c r="BP5" s="234"/>
    </row>
    <row r="6" spans="1:68" s="232" customFormat="1" ht="32.25" customHeight="1" x14ac:dyDescent="0.25">
      <c r="A6" s="586"/>
      <c r="B6" s="600"/>
      <c r="C6" s="636"/>
      <c r="D6" s="649"/>
      <c r="E6" s="603"/>
      <c r="F6" s="619"/>
      <c r="G6" s="616"/>
      <c r="H6" s="619"/>
      <c r="I6" s="641" t="s">
        <v>125</v>
      </c>
      <c r="J6" s="632" t="s">
        <v>118</v>
      </c>
      <c r="K6" s="621" t="s">
        <v>120</v>
      </c>
      <c r="L6" s="622"/>
      <c r="M6" s="623"/>
      <c r="N6" s="619"/>
      <c r="O6" s="618" t="s">
        <v>11</v>
      </c>
      <c r="P6" s="618" t="s">
        <v>111</v>
      </c>
      <c r="Q6" s="618" t="s">
        <v>6</v>
      </c>
      <c r="R6" s="401"/>
      <c r="S6" s="219"/>
      <c r="T6" s="596" t="s">
        <v>13</v>
      </c>
      <c r="U6" s="597"/>
      <c r="V6" s="597"/>
      <c r="W6" s="597"/>
      <c r="X6" s="613"/>
      <c r="Y6" s="612" t="s">
        <v>14</v>
      </c>
      <c r="Z6" s="597"/>
      <c r="AA6" s="597"/>
      <c r="AB6" s="597"/>
      <c r="AC6" s="598"/>
      <c r="AD6" s="608" t="s">
        <v>15</v>
      </c>
      <c r="AE6" s="597"/>
      <c r="AF6" s="597"/>
      <c r="AG6" s="597"/>
      <c r="AH6" s="613"/>
      <c r="AI6" s="612" t="s">
        <v>16</v>
      </c>
      <c r="AJ6" s="597"/>
      <c r="AK6" s="597"/>
      <c r="AL6" s="597"/>
      <c r="AM6" s="598"/>
      <c r="AN6" s="608" t="s">
        <v>17</v>
      </c>
      <c r="AO6" s="597"/>
      <c r="AP6" s="597"/>
      <c r="AQ6" s="597"/>
      <c r="AR6" s="613"/>
      <c r="AS6" s="612" t="s">
        <v>18</v>
      </c>
      <c r="AT6" s="597"/>
      <c r="AU6" s="597"/>
      <c r="AV6" s="597"/>
      <c r="AW6" s="597"/>
      <c r="AX6" s="595" t="s">
        <v>166</v>
      </c>
      <c r="AY6" s="595"/>
      <c r="AZ6" s="595"/>
      <c r="BA6" s="595"/>
      <c r="BB6" s="595"/>
      <c r="BC6" s="595" t="s">
        <v>165</v>
      </c>
      <c r="BD6" s="595"/>
      <c r="BE6" s="595"/>
      <c r="BF6" s="595"/>
      <c r="BG6" s="595"/>
      <c r="BH6" s="186"/>
      <c r="BI6" s="230"/>
      <c r="BJ6" s="231"/>
      <c r="BK6" s="231"/>
      <c r="BL6" s="231"/>
      <c r="BN6" s="233"/>
      <c r="BP6" s="234"/>
    </row>
    <row r="7" spans="1:68" s="232" customFormat="1" ht="32.25" customHeight="1" x14ac:dyDescent="0.25">
      <c r="A7" s="586"/>
      <c r="B7" s="600"/>
      <c r="C7" s="636"/>
      <c r="D7" s="649"/>
      <c r="E7" s="603"/>
      <c r="F7" s="619"/>
      <c r="G7" s="616"/>
      <c r="H7" s="619"/>
      <c r="I7" s="642"/>
      <c r="J7" s="633"/>
      <c r="K7" s="624"/>
      <c r="L7" s="625"/>
      <c r="M7" s="626"/>
      <c r="N7" s="619"/>
      <c r="O7" s="619"/>
      <c r="P7" s="619"/>
      <c r="Q7" s="619"/>
      <c r="R7" s="401"/>
      <c r="S7" s="219"/>
      <c r="T7" s="596" t="s">
        <v>113</v>
      </c>
      <c r="U7" s="597"/>
      <c r="V7" s="597"/>
      <c r="W7" s="597"/>
      <c r="X7" s="613"/>
      <c r="Y7" s="612" t="s">
        <v>159</v>
      </c>
      <c r="Z7" s="597"/>
      <c r="AA7" s="597"/>
      <c r="AB7" s="597"/>
      <c r="AC7" s="598"/>
      <c r="AD7" s="608" t="s">
        <v>113</v>
      </c>
      <c r="AE7" s="597"/>
      <c r="AF7" s="597"/>
      <c r="AG7" s="597"/>
      <c r="AH7" s="613"/>
      <c r="AI7" s="612" t="s">
        <v>159</v>
      </c>
      <c r="AJ7" s="597"/>
      <c r="AK7" s="597"/>
      <c r="AL7" s="597"/>
      <c r="AM7" s="598"/>
      <c r="AN7" s="608" t="s">
        <v>113</v>
      </c>
      <c r="AO7" s="597"/>
      <c r="AP7" s="597"/>
      <c r="AQ7" s="597"/>
      <c r="AR7" s="613"/>
      <c r="AS7" s="612" t="s">
        <v>195</v>
      </c>
      <c r="AT7" s="597"/>
      <c r="AU7" s="597"/>
      <c r="AV7" s="597"/>
      <c r="AW7" s="597"/>
      <c r="AX7" s="595" t="s">
        <v>113</v>
      </c>
      <c r="AY7" s="595"/>
      <c r="AZ7" s="595"/>
      <c r="BA7" s="595"/>
      <c r="BB7" s="595"/>
      <c r="BC7" s="595" t="s">
        <v>113</v>
      </c>
      <c r="BD7" s="595"/>
      <c r="BE7" s="595"/>
      <c r="BF7" s="595"/>
      <c r="BG7" s="595"/>
      <c r="BH7" s="186"/>
      <c r="BI7" s="230"/>
      <c r="BJ7" s="231"/>
      <c r="BK7" s="231"/>
      <c r="BL7" s="231"/>
      <c r="BN7" s="233"/>
      <c r="BP7" s="234"/>
    </row>
    <row r="8" spans="1:68" s="232" customFormat="1" ht="16.5" customHeight="1" x14ac:dyDescent="0.25">
      <c r="A8" s="586"/>
      <c r="B8" s="600"/>
      <c r="C8" s="636"/>
      <c r="D8" s="649"/>
      <c r="E8" s="603"/>
      <c r="F8" s="619"/>
      <c r="G8" s="616"/>
      <c r="H8" s="619"/>
      <c r="I8" s="642"/>
      <c r="J8" s="633"/>
      <c r="K8" s="627"/>
      <c r="L8" s="628"/>
      <c r="M8" s="629"/>
      <c r="N8" s="619"/>
      <c r="O8" s="619"/>
      <c r="P8" s="619"/>
      <c r="Q8" s="619"/>
      <c r="R8" s="401"/>
      <c r="S8" s="219"/>
      <c r="T8" s="647" t="s">
        <v>201</v>
      </c>
      <c r="U8" s="610"/>
      <c r="V8" s="610"/>
      <c r="W8" s="610"/>
      <c r="X8" s="611"/>
      <c r="Y8" s="630" t="s">
        <v>202</v>
      </c>
      <c r="Z8" s="610"/>
      <c r="AA8" s="610"/>
      <c r="AB8" s="610"/>
      <c r="AC8" s="631"/>
      <c r="AD8" s="610" t="s">
        <v>244</v>
      </c>
      <c r="AE8" s="610"/>
      <c r="AF8" s="610"/>
      <c r="AG8" s="610"/>
      <c r="AH8" s="611"/>
      <c r="AI8" s="630" t="s">
        <v>196</v>
      </c>
      <c r="AJ8" s="610"/>
      <c r="AK8" s="610"/>
      <c r="AL8" s="610"/>
      <c r="AM8" s="631"/>
      <c r="AN8" s="610" t="s">
        <v>197</v>
      </c>
      <c r="AO8" s="610"/>
      <c r="AP8" s="610"/>
      <c r="AQ8" s="610"/>
      <c r="AR8" s="611"/>
      <c r="AS8" s="630" t="s">
        <v>198</v>
      </c>
      <c r="AT8" s="610"/>
      <c r="AU8" s="610"/>
      <c r="AV8" s="610"/>
      <c r="AW8" s="610"/>
      <c r="AX8" s="614" t="s">
        <v>199</v>
      </c>
      <c r="AY8" s="614"/>
      <c r="AZ8" s="614"/>
      <c r="BA8" s="614"/>
      <c r="BB8" s="614"/>
      <c r="BC8" s="614" t="s">
        <v>200</v>
      </c>
      <c r="BD8" s="614"/>
      <c r="BE8" s="614"/>
      <c r="BF8" s="614"/>
      <c r="BG8" s="614"/>
      <c r="BH8" s="186"/>
      <c r="BI8" s="230"/>
      <c r="BJ8" s="231"/>
      <c r="BK8" s="231"/>
      <c r="BL8" s="231"/>
      <c r="BN8" s="233"/>
      <c r="BP8" s="234"/>
    </row>
    <row r="9" spans="1:68" s="237" customFormat="1" ht="166.5" customHeight="1" x14ac:dyDescent="0.25">
      <c r="A9" s="587"/>
      <c r="B9" s="601"/>
      <c r="C9" s="637"/>
      <c r="D9" s="650"/>
      <c r="E9" s="604"/>
      <c r="F9" s="620"/>
      <c r="G9" s="617"/>
      <c r="H9" s="620"/>
      <c r="I9" s="643"/>
      <c r="J9" s="634"/>
      <c r="K9" s="190" t="s">
        <v>124</v>
      </c>
      <c r="L9" s="190" t="s">
        <v>20</v>
      </c>
      <c r="M9" s="190" t="s">
        <v>21</v>
      </c>
      <c r="N9" s="620"/>
      <c r="O9" s="620"/>
      <c r="P9" s="620"/>
      <c r="Q9" s="620"/>
      <c r="R9" s="402" t="s">
        <v>155</v>
      </c>
      <c r="S9" s="170" t="s">
        <v>156</v>
      </c>
      <c r="T9" s="227" t="s">
        <v>160</v>
      </c>
      <c r="U9" s="34" t="s">
        <v>111</v>
      </c>
      <c r="V9" s="34" t="s">
        <v>161</v>
      </c>
      <c r="W9" s="215" t="s">
        <v>11</v>
      </c>
      <c r="X9" s="216" t="s">
        <v>6</v>
      </c>
      <c r="Y9" s="217" t="s">
        <v>160</v>
      </c>
      <c r="Z9" s="34" t="s">
        <v>111</v>
      </c>
      <c r="AA9" s="34" t="s">
        <v>161</v>
      </c>
      <c r="AB9" s="215" t="s">
        <v>11</v>
      </c>
      <c r="AC9" s="218" t="s">
        <v>6</v>
      </c>
      <c r="AD9" s="217" t="s">
        <v>160</v>
      </c>
      <c r="AE9" s="34" t="s">
        <v>111</v>
      </c>
      <c r="AF9" s="34" t="s">
        <v>161</v>
      </c>
      <c r="AG9" s="215" t="s">
        <v>11</v>
      </c>
      <c r="AH9" s="216" t="s">
        <v>6</v>
      </c>
      <c r="AI9" s="217" t="s">
        <v>160</v>
      </c>
      <c r="AJ9" s="34" t="s">
        <v>111</v>
      </c>
      <c r="AK9" s="34" t="s">
        <v>161</v>
      </c>
      <c r="AL9" s="215" t="s">
        <v>11</v>
      </c>
      <c r="AM9" s="218" t="s">
        <v>6</v>
      </c>
      <c r="AN9" s="217" t="s">
        <v>160</v>
      </c>
      <c r="AO9" s="34" t="s">
        <v>111</v>
      </c>
      <c r="AP9" s="34" t="s">
        <v>161</v>
      </c>
      <c r="AQ9" s="215" t="s">
        <v>11</v>
      </c>
      <c r="AR9" s="216" t="s">
        <v>6</v>
      </c>
      <c r="AS9" s="217" t="s">
        <v>160</v>
      </c>
      <c r="AT9" s="34" t="s">
        <v>111</v>
      </c>
      <c r="AU9" s="34" t="s">
        <v>161</v>
      </c>
      <c r="AV9" s="215" t="s">
        <v>11</v>
      </c>
      <c r="AW9" s="218" t="s">
        <v>6</v>
      </c>
      <c r="AX9" s="217" t="s">
        <v>160</v>
      </c>
      <c r="AY9" s="34" t="s">
        <v>111</v>
      </c>
      <c r="AZ9" s="34" t="s">
        <v>161</v>
      </c>
      <c r="BA9" s="215" t="s">
        <v>11</v>
      </c>
      <c r="BB9" s="216" t="s">
        <v>6</v>
      </c>
      <c r="BC9" s="217" t="s">
        <v>160</v>
      </c>
      <c r="BD9" s="34" t="s">
        <v>111</v>
      </c>
      <c r="BE9" s="34" t="s">
        <v>161</v>
      </c>
      <c r="BF9" s="215" t="s">
        <v>11</v>
      </c>
      <c r="BG9" s="218" t="s">
        <v>6</v>
      </c>
      <c r="BH9" s="191"/>
      <c r="BI9" s="235" t="s">
        <v>164</v>
      </c>
      <c r="BJ9" s="236"/>
      <c r="BK9" s="236"/>
      <c r="BL9" s="236"/>
      <c r="BN9" s="238"/>
      <c r="BP9" s="239"/>
    </row>
    <row r="10" spans="1:68" s="244" customFormat="1" x14ac:dyDescent="0.25">
      <c r="A10" s="245">
        <v>1</v>
      </c>
      <c r="B10" s="245">
        <v>2</v>
      </c>
      <c r="C10" s="245">
        <v>3</v>
      </c>
      <c r="D10" s="246"/>
      <c r="E10" s="243">
        <v>4</v>
      </c>
      <c r="F10" s="247">
        <v>5</v>
      </c>
      <c r="G10" s="248">
        <v>6</v>
      </c>
      <c r="H10" s="247">
        <v>7</v>
      </c>
      <c r="I10" s="247">
        <v>8</v>
      </c>
      <c r="J10" s="360"/>
      <c r="K10" s="247">
        <v>9</v>
      </c>
      <c r="L10" s="247">
        <v>10</v>
      </c>
      <c r="M10" s="247">
        <v>11</v>
      </c>
      <c r="N10" s="189">
        <v>12</v>
      </c>
      <c r="O10" s="247">
        <v>13</v>
      </c>
      <c r="P10" s="247">
        <v>14</v>
      </c>
      <c r="Q10" s="247">
        <v>15</v>
      </c>
      <c r="R10" s="403"/>
      <c r="S10" s="249"/>
      <c r="T10" s="202">
        <v>16</v>
      </c>
      <c r="U10" s="183">
        <v>17</v>
      </c>
      <c r="V10" s="183">
        <v>18</v>
      </c>
      <c r="W10" s="31">
        <v>19</v>
      </c>
      <c r="X10" s="193">
        <v>20</v>
      </c>
      <c r="Y10" s="185">
        <v>21</v>
      </c>
      <c r="Z10" s="183">
        <v>22</v>
      </c>
      <c r="AA10" s="184">
        <v>23</v>
      </c>
      <c r="AB10" s="153">
        <v>24</v>
      </c>
      <c r="AC10" s="111">
        <v>25</v>
      </c>
      <c r="AD10" s="185">
        <v>26</v>
      </c>
      <c r="AE10" s="183">
        <v>27</v>
      </c>
      <c r="AF10" s="183">
        <v>28</v>
      </c>
      <c r="AG10" s="153">
        <v>29</v>
      </c>
      <c r="AH10" s="193">
        <v>30</v>
      </c>
      <c r="AI10" s="185">
        <v>31</v>
      </c>
      <c r="AJ10" s="183">
        <v>32</v>
      </c>
      <c r="AK10" s="184">
        <v>33</v>
      </c>
      <c r="AL10" s="153">
        <v>34</v>
      </c>
      <c r="AM10" s="111">
        <v>35</v>
      </c>
      <c r="AN10" s="202">
        <v>36</v>
      </c>
      <c r="AO10" s="183">
        <v>37</v>
      </c>
      <c r="AP10" s="183">
        <v>38</v>
      </c>
      <c r="AQ10" s="31">
        <v>39</v>
      </c>
      <c r="AR10" s="193">
        <v>40</v>
      </c>
      <c r="AS10" s="185">
        <v>41</v>
      </c>
      <c r="AT10" s="183">
        <v>42</v>
      </c>
      <c r="AU10" s="183">
        <v>43</v>
      </c>
      <c r="AV10" s="31">
        <v>44</v>
      </c>
      <c r="AW10" s="158">
        <v>45</v>
      </c>
      <c r="AX10" s="202">
        <v>46</v>
      </c>
      <c r="AY10" s="183">
        <v>47</v>
      </c>
      <c r="AZ10" s="183">
        <v>48</v>
      </c>
      <c r="BA10" s="31">
        <v>49</v>
      </c>
      <c r="BB10" s="193">
        <v>50</v>
      </c>
      <c r="BC10" s="185">
        <v>51</v>
      </c>
      <c r="BD10" s="183">
        <v>52</v>
      </c>
      <c r="BE10" s="183">
        <v>53</v>
      </c>
      <c r="BF10" s="31">
        <v>54</v>
      </c>
      <c r="BG10" s="158">
        <v>55</v>
      </c>
      <c r="BH10" s="186"/>
      <c r="BI10" s="134">
        <v>4</v>
      </c>
      <c r="BJ10" s="187"/>
      <c r="BK10" s="187"/>
      <c r="BL10" s="187"/>
      <c r="BN10" s="250"/>
      <c r="BP10" s="124"/>
    </row>
    <row r="11" spans="1:68" x14ac:dyDescent="0.25">
      <c r="A11" s="171"/>
      <c r="B11" s="340"/>
      <c r="C11" s="172"/>
      <c r="D11" s="26"/>
      <c r="E11" s="188"/>
      <c r="F11" s="27"/>
      <c r="G11" s="173"/>
      <c r="H11" s="27"/>
      <c r="I11" s="27"/>
      <c r="J11" s="359"/>
      <c r="K11" s="27"/>
      <c r="L11" s="27"/>
      <c r="M11" s="27"/>
      <c r="N11" s="174"/>
      <c r="O11" s="28" t="s">
        <v>114</v>
      </c>
      <c r="P11" s="28"/>
      <c r="Q11" s="29"/>
      <c r="R11" s="401"/>
      <c r="S11" s="219"/>
      <c r="T11" s="203">
        <v>17</v>
      </c>
      <c r="U11" s="30"/>
      <c r="V11" s="30"/>
      <c r="W11" s="31"/>
      <c r="X11" s="193"/>
      <c r="Y11" s="103">
        <v>22</v>
      </c>
      <c r="Z11" s="30"/>
      <c r="AA11" s="192"/>
      <c r="AB11" s="153"/>
      <c r="AC11" s="111"/>
      <c r="AD11" s="103">
        <v>15</v>
      </c>
      <c r="AE11" s="30"/>
      <c r="AF11" s="30"/>
      <c r="AG11" s="153"/>
      <c r="AH11" s="193"/>
      <c r="AI11" s="103">
        <v>18</v>
      </c>
      <c r="AJ11" s="30"/>
      <c r="AK11" s="192"/>
      <c r="AL11" s="153"/>
      <c r="AM11" s="111"/>
      <c r="AN11" s="203">
        <v>12</v>
      </c>
      <c r="AO11" s="30"/>
      <c r="AP11" s="30"/>
      <c r="AQ11" s="31"/>
      <c r="AR11" s="193"/>
      <c r="AS11" s="103">
        <v>18</v>
      </c>
      <c r="AT11" s="30"/>
      <c r="AU11" s="30"/>
      <c r="AV11" s="31"/>
      <c r="AW11" s="158"/>
      <c r="AX11" s="203">
        <v>12</v>
      </c>
      <c r="AY11" s="282"/>
      <c r="AZ11" s="282"/>
      <c r="BA11" s="283"/>
      <c r="BB11" s="284"/>
      <c r="BC11" s="103">
        <v>6</v>
      </c>
      <c r="BD11" s="282"/>
      <c r="BE11" s="282"/>
      <c r="BF11" s="283"/>
      <c r="BG11" s="285"/>
      <c r="BH11" s="25">
        <f>SUM(T11:BG11)</f>
        <v>120</v>
      </c>
      <c r="BI11" s="134"/>
      <c r="BK11" s="133" t="s">
        <v>25</v>
      </c>
      <c r="BL11" s="133" t="s">
        <v>139</v>
      </c>
      <c r="BN11" s="135" t="s">
        <v>128</v>
      </c>
    </row>
    <row r="12" spans="1:68" x14ac:dyDescent="0.25">
      <c r="A12" s="171"/>
      <c r="B12" s="172"/>
      <c r="C12" s="172"/>
      <c r="D12" s="26"/>
      <c r="E12" s="188"/>
      <c r="F12" s="271" t="s">
        <v>123</v>
      </c>
      <c r="G12" s="173"/>
      <c r="H12" s="27"/>
      <c r="I12" s="27"/>
      <c r="J12" s="359"/>
      <c r="K12" s="27"/>
      <c r="L12" s="27"/>
      <c r="M12" s="27"/>
      <c r="N12" s="174"/>
      <c r="O12" s="147" t="s">
        <v>115</v>
      </c>
      <c r="P12" s="28"/>
      <c r="Q12" s="29"/>
      <c r="R12" s="401"/>
      <c r="S12" s="219"/>
      <c r="T12" s="203">
        <v>0</v>
      </c>
      <c r="U12" s="30"/>
      <c r="V12" s="30"/>
      <c r="W12" s="31"/>
      <c r="X12" s="193"/>
      <c r="Y12" s="103">
        <v>0</v>
      </c>
      <c r="Z12" s="30"/>
      <c r="AA12" s="192"/>
      <c r="AB12" s="153"/>
      <c r="AC12" s="111"/>
      <c r="AD12" s="103">
        <v>1</v>
      </c>
      <c r="AE12" s="30"/>
      <c r="AF12" s="30"/>
      <c r="AG12" s="153"/>
      <c r="AH12" s="193"/>
      <c r="AI12" s="103">
        <v>5</v>
      </c>
      <c r="AJ12" s="30"/>
      <c r="AK12" s="192"/>
      <c r="AL12" s="153"/>
      <c r="AM12" s="111"/>
      <c r="AN12" s="203">
        <v>4</v>
      </c>
      <c r="AO12" s="30"/>
      <c r="AP12" s="30"/>
      <c r="AQ12" s="31"/>
      <c r="AR12" s="193"/>
      <c r="AS12" s="103">
        <v>6</v>
      </c>
      <c r="AT12" s="30"/>
      <c r="AU12" s="30"/>
      <c r="AV12" s="31"/>
      <c r="AW12" s="158"/>
      <c r="AX12" s="203">
        <v>5</v>
      </c>
      <c r="AY12" s="282"/>
      <c r="AZ12" s="282"/>
      <c r="BA12" s="283"/>
      <c r="BB12" s="284"/>
      <c r="BC12" s="103">
        <v>11</v>
      </c>
      <c r="BD12" s="282"/>
      <c r="BE12" s="282"/>
      <c r="BF12" s="283"/>
      <c r="BG12" s="285"/>
      <c r="BH12" s="25">
        <f>SUM(T12:BG12)</f>
        <v>32</v>
      </c>
      <c r="BI12" s="58">
        <f>SUM(BH3:BH12)</f>
        <v>152</v>
      </c>
      <c r="BK12" s="133">
        <v>5</v>
      </c>
      <c r="BL12" s="133">
        <v>6</v>
      </c>
      <c r="BM12" s="16">
        <f>SUM(BI12:BL12)</f>
        <v>163</v>
      </c>
      <c r="BN12" s="136">
        <v>123</v>
      </c>
    </row>
    <row r="13" spans="1:68" x14ac:dyDescent="0.25">
      <c r="A13" s="171"/>
      <c r="B13" s="172"/>
      <c r="C13" s="172"/>
      <c r="D13" s="26"/>
      <c r="E13" s="188"/>
      <c r="F13" s="336"/>
      <c r="G13" s="173"/>
      <c r="H13" s="27"/>
      <c r="I13" s="27"/>
      <c r="J13" s="359"/>
      <c r="K13" s="27"/>
      <c r="L13" s="27"/>
      <c r="M13" s="27"/>
      <c r="N13" s="174"/>
      <c r="O13" s="28" t="s">
        <v>25</v>
      </c>
      <c r="P13" s="28"/>
      <c r="Q13" s="29"/>
      <c r="R13" s="401"/>
      <c r="S13" s="219"/>
      <c r="T13" s="203">
        <v>0</v>
      </c>
      <c r="U13" s="30"/>
      <c r="V13" s="30"/>
      <c r="W13" s="31"/>
      <c r="X13" s="193"/>
      <c r="Y13" s="103">
        <v>2</v>
      </c>
      <c r="Z13" s="30"/>
      <c r="AA13" s="192"/>
      <c r="AB13" s="153"/>
      <c r="AC13" s="111"/>
      <c r="AD13" s="103">
        <v>1</v>
      </c>
      <c r="AE13" s="30"/>
      <c r="AF13" s="30"/>
      <c r="AG13" s="153"/>
      <c r="AH13" s="193"/>
      <c r="AI13" s="103">
        <v>1</v>
      </c>
      <c r="AJ13" s="30"/>
      <c r="AK13" s="192"/>
      <c r="AL13" s="153"/>
      <c r="AM13" s="111"/>
      <c r="AN13" s="203">
        <v>1</v>
      </c>
      <c r="AO13" s="30"/>
      <c r="AP13" s="30"/>
      <c r="AQ13" s="31"/>
      <c r="AR13" s="193"/>
      <c r="AS13" s="103">
        <v>1</v>
      </c>
      <c r="AT13" s="30"/>
      <c r="AU13" s="30"/>
      <c r="AV13" s="31"/>
      <c r="AW13" s="158"/>
      <c r="AX13" s="203">
        <v>0</v>
      </c>
      <c r="AY13" s="282"/>
      <c r="AZ13" s="282"/>
      <c r="BA13" s="283"/>
      <c r="BB13" s="284"/>
      <c r="BC13" s="103">
        <v>1</v>
      </c>
      <c r="BD13" s="282"/>
      <c r="BE13" s="282"/>
      <c r="BF13" s="283"/>
      <c r="BG13" s="285"/>
      <c r="BH13" s="186">
        <f>SUM(T13:BG13)</f>
        <v>7</v>
      </c>
      <c r="BI13" s="58"/>
      <c r="BK13" s="133"/>
      <c r="BL13" s="133"/>
      <c r="BN13" s="136"/>
    </row>
    <row r="14" spans="1:68" s="262" customFormat="1" x14ac:dyDescent="0.25">
      <c r="A14" s="264"/>
      <c r="B14" s="265" t="s">
        <v>22</v>
      </c>
      <c r="C14" s="265"/>
      <c r="D14" s="33"/>
      <c r="E14" s="422">
        <v>1296</v>
      </c>
      <c r="F14" s="266"/>
      <c r="G14" s="267"/>
      <c r="H14" s="266"/>
      <c r="I14" s="266"/>
      <c r="J14" s="361"/>
      <c r="K14" s="266"/>
      <c r="L14" s="266"/>
      <c r="M14" s="275" t="s">
        <v>22</v>
      </c>
      <c r="N14" s="268"/>
      <c r="O14" s="182"/>
      <c r="P14" s="182"/>
      <c r="Q14" s="182"/>
      <c r="R14" s="404"/>
      <c r="S14" s="269"/>
      <c r="T14" s="251">
        <f>(T11+T12+T13)*36</f>
        <v>612</v>
      </c>
      <c r="U14" s="252"/>
      <c r="V14" s="253"/>
      <c r="W14" s="254"/>
      <c r="X14" s="255"/>
      <c r="Y14" s="256">
        <f>(Y11+Y12+Y13)*36</f>
        <v>864</v>
      </c>
      <c r="Z14" s="252"/>
      <c r="AA14" s="257"/>
      <c r="AB14" s="258"/>
      <c r="AC14" s="259"/>
      <c r="AD14" s="256">
        <f>(AD11+AD12++AD13)*36</f>
        <v>612</v>
      </c>
      <c r="AE14" s="252"/>
      <c r="AF14" s="253"/>
      <c r="AG14" s="258"/>
      <c r="AH14" s="255"/>
      <c r="AI14" s="256">
        <f>(AI11+AI12+AI13)*36</f>
        <v>864</v>
      </c>
      <c r="AJ14" s="252"/>
      <c r="AK14" s="257"/>
      <c r="AL14" s="258"/>
      <c r="AM14" s="259"/>
      <c r="AN14" s="251">
        <f>(AN11+AN12+AN13)*36</f>
        <v>612</v>
      </c>
      <c r="AO14" s="252"/>
      <c r="AP14" s="253"/>
      <c r="AQ14" s="254"/>
      <c r="AR14" s="255"/>
      <c r="AS14" s="256">
        <f>(AS11+AS12+AS13)*36</f>
        <v>900</v>
      </c>
      <c r="AT14" s="252"/>
      <c r="AU14" s="253"/>
      <c r="AV14" s="254"/>
      <c r="AW14" s="259"/>
      <c r="AX14" s="251">
        <f>(AX11+AX12+AX13)*36</f>
        <v>612</v>
      </c>
      <c r="AY14" s="286"/>
      <c r="AZ14" s="287"/>
      <c r="BA14" s="288"/>
      <c r="BB14" s="289"/>
      <c r="BC14" s="256">
        <f>(BC11+BC12+BC13)*36</f>
        <v>648</v>
      </c>
      <c r="BD14" s="252"/>
      <c r="BE14" s="253"/>
      <c r="BF14" s="254"/>
      <c r="BG14" s="259"/>
      <c r="BH14" s="260">
        <f>SUM(T14:AT14)</f>
        <v>4464</v>
      </c>
      <c r="BI14" s="261"/>
      <c r="BP14" s="263"/>
    </row>
    <row r="15" spans="1:68" s="262" customFormat="1" x14ac:dyDescent="0.25">
      <c r="A15" s="264"/>
      <c r="B15" s="265" t="s">
        <v>23</v>
      </c>
      <c r="C15" s="265"/>
      <c r="D15" s="33"/>
      <c r="E15" s="496">
        <f>E18+E38</f>
        <v>1296</v>
      </c>
      <c r="F15" s="266"/>
      <c r="G15" s="267"/>
      <c r="H15" s="266"/>
      <c r="I15" s="266"/>
      <c r="J15" s="361"/>
      <c r="K15" s="266"/>
      <c r="L15" s="266"/>
      <c r="M15" s="275" t="s">
        <v>23</v>
      </c>
      <c r="N15" s="268"/>
      <c r="O15" s="182"/>
      <c r="P15" s="182"/>
      <c r="Q15" s="182"/>
      <c r="R15" s="404"/>
      <c r="S15" s="269"/>
      <c r="T15" s="251">
        <f t="shared" ref="T15:BG15" si="0">T18+T38</f>
        <v>612</v>
      </c>
      <c r="U15" s="252">
        <f t="shared" si="0"/>
        <v>0</v>
      </c>
      <c r="V15" s="270">
        <f t="shared" si="0"/>
        <v>0</v>
      </c>
      <c r="W15" s="254">
        <f t="shared" si="0"/>
        <v>0</v>
      </c>
      <c r="X15" s="255">
        <f t="shared" si="0"/>
        <v>0</v>
      </c>
      <c r="Y15" s="256">
        <f t="shared" si="0"/>
        <v>787</v>
      </c>
      <c r="Z15" s="252">
        <f t="shared" si="0"/>
        <v>5</v>
      </c>
      <c r="AA15" s="253">
        <f t="shared" si="0"/>
        <v>0</v>
      </c>
      <c r="AB15" s="254">
        <f t="shared" si="0"/>
        <v>42</v>
      </c>
      <c r="AC15" s="259">
        <f t="shared" si="0"/>
        <v>30</v>
      </c>
      <c r="AD15" s="256">
        <f t="shared" si="0"/>
        <v>540</v>
      </c>
      <c r="AE15" s="252">
        <f t="shared" si="0"/>
        <v>6</v>
      </c>
      <c r="AF15" s="253">
        <f t="shared" si="0"/>
        <v>36</v>
      </c>
      <c r="AG15" s="258">
        <f t="shared" si="0"/>
        <v>12</v>
      </c>
      <c r="AH15" s="469">
        <f>AH18+AH38</f>
        <v>18</v>
      </c>
      <c r="AI15" s="256">
        <f t="shared" si="0"/>
        <v>648</v>
      </c>
      <c r="AJ15" s="252">
        <f t="shared" si="0"/>
        <v>2</v>
      </c>
      <c r="AK15" s="488">
        <f>AK18+AK38</f>
        <v>180</v>
      </c>
      <c r="AL15" s="254">
        <f t="shared" si="0"/>
        <v>14</v>
      </c>
      <c r="AM15" s="466">
        <f>AM18+AM38</f>
        <v>20</v>
      </c>
      <c r="AN15" s="504">
        <f>AN18+AN38</f>
        <v>432</v>
      </c>
      <c r="AO15" s="252">
        <f t="shared" si="0"/>
        <v>4</v>
      </c>
      <c r="AP15" s="488">
        <f>AP18+AP38</f>
        <v>144</v>
      </c>
      <c r="AQ15" s="254">
        <f t="shared" si="0"/>
        <v>14</v>
      </c>
      <c r="AR15" s="255">
        <f t="shared" si="0"/>
        <v>18</v>
      </c>
      <c r="AS15" s="256">
        <f t="shared" si="0"/>
        <v>648</v>
      </c>
      <c r="AT15" s="252">
        <f t="shared" si="0"/>
        <v>2</v>
      </c>
      <c r="AU15" s="253">
        <f t="shared" si="0"/>
        <v>216</v>
      </c>
      <c r="AV15" s="254">
        <f t="shared" si="0"/>
        <v>14</v>
      </c>
      <c r="AW15" s="259">
        <f t="shared" si="0"/>
        <v>20</v>
      </c>
      <c r="AX15" s="251">
        <f t="shared" si="0"/>
        <v>432</v>
      </c>
      <c r="AY15" s="252">
        <f t="shared" si="0"/>
        <v>0</v>
      </c>
      <c r="AZ15" s="253">
        <f t="shared" si="0"/>
        <v>180</v>
      </c>
      <c r="BA15" s="254">
        <f t="shared" si="0"/>
        <v>0</v>
      </c>
      <c r="BB15" s="255">
        <f t="shared" si="0"/>
        <v>0</v>
      </c>
      <c r="BC15" s="256">
        <f t="shared" si="0"/>
        <v>216</v>
      </c>
      <c r="BD15" s="252">
        <f t="shared" si="0"/>
        <v>0</v>
      </c>
      <c r="BE15" s="253">
        <f t="shared" si="0"/>
        <v>396</v>
      </c>
      <c r="BF15" s="254">
        <f t="shared" si="0"/>
        <v>14</v>
      </c>
      <c r="BG15" s="259">
        <f t="shared" si="0"/>
        <v>22</v>
      </c>
      <c r="BH15" s="260">
        <f>SUM(T15:AT15)</f>
        <v>4214</v>
      </c>
      <c r="BI15" s="261"/>
      <c r="BP15" s="263"/>
    </row>
    <row r="16" spans="1:68" s="262" customFormat="1" x14ac:dyDescent="0.25">
      <c r="A16" s="264"/>
      <c r="B16" s="265" t="s">
        <v>24</v>
      </c>
      <c r="C16" s="265"/>
      <c r="D16" s="33"/>
      <c r="E16" s="496">
        <f>E14-E15</f>
        <v>0</v>
      </c>
      <c r="F16" s="335"/>
      <c r="G16" s="272"/>
      <c r="H16" s="266"/>
      <c r="I16" s="266"/>
      <c r="J16" s="361"/>
      <c r="K16" s="266"/>
      <c r="L16" s="266"/>
      <c r="M16" s="275" t="s">
        <v>24</v>
      </c>
      <c r="N16" s="268"/>
      <c r="O16" s="182"/>
      <c r="P16" s="182"/>
      <c r="Q16" s="182"/>
      <c r="R16" s="404"/>
      <c r="S16" s="269"/>
      <c r="T16" s="273">
        <f>T14-T15-U15-V15-W15-X15</f>
        <v>0</v>
      </c>
      <c r="U16" s="252"/>
      <c r="V16" s="253"/>
      <c r="W16" s="254"/>
      <c r="X16" s="255"/>
      <c r="Y16" s="274">
        <f>Y14-Y15-Z15-AA15-AB15-AC15</f>
        <v>0</v>
      </c>
      <c r="Z16" s="252"/>
      <c r="AA16" s="257"/>
      <c r="AB16" s="258"/>
      <c r="AC16" s="259"/>
      <c r="AD16" s="487">
        <f>AD14-AD15-AE15-AF15-AG15-AH15</f>
        <v>0</v>
      </c>
      <c r="AE16" s="252"/>
      <c r="AF16" s="253"/>
      <c r="AG16" s="258"/>
      <c r="AH16" s="255"/>
      <c r="AI16" s="468">
        <f>AI14-AI15-AJ15-AK15-AL15-AM15</f>
        <v>0</v>
      </c>
      <c r="AJ16" s="252"/>
      <c r="AK16" s="257"/>
      <c r="AL16" s="258"/>
      <c r="AM16" s="259"/>
      <c r="AN16" s="505">
        <f>AN14-AN15-AO15-AP15-AQ15-AR15</f>
        <v>0</v>
      </c>
      <c r="AO16" s="252"/>
      <c r="AP16" s="253"/>
      <c r="AQ16" s="254"/>
      <c r="AR16" s="255"/>
      <c r="AS16" s="274">
        <f>AS14-AS15-AT15-AU15-AV15-AW15</f>
        <v>0</v>
      </c>
      <c r="AT16" s="252"/>
      <c r="AU16" s="253"/>
      <c r="AV16" s="254"/>
      <c r="AW16" s="259"/>
      <c r="AX16" s="273">
        <f>AX14-AX15-AY15-AZ15-BA15-BB15</f>
        <v>0</v>
      </c>
      <c r="AY16" s="286"/>
      <c r="AZ16" s="287"/>
      <c r="BA16" s="288"/>
      <c r="BB16" s="289"/>
      <c r="BC16" s="274">
        <f>BC14-BC15-BD15-BE15-BF15-BG15</f>
        <v>0</v>
      </c>
      <c r="BD16" s="286"/>
      <c r="BE16" s="287"/>
      <c r="BF16" s="288"/>
      <c r="BG16" s="290"/>
      <c r="BH16" s="260">
        <f>SUM(T16:AT16)</f>
        <v>0</v>
      </c>
      <c r="BI16" s="261"/>
      <c r="BP16" s="263"/>
    </row>
    <row r="17" spans="1:68" s="43" customFormat="1" x14ac:dyDescent="0.25">
      <c r="A17" s="35"/>
      <c r="B17" s="2"/>
      <c r="C17" s="2"/>
      <c r="D17" s="37"/>
      <c r="E17" s="5"/>
      <c r="F17" s="36"/>
      <c r="G17" s="36"/>
      <c r="H17" s="37"/>
      <c r="I17" s="36"/>
      <c r="J17" s="36"/>
      <c r="K17" s="36"/>
      <c r="L17" s="36"/>
      <c r="M17" s="36"/>
      <c r="N17" s="38"/>
      <c r="O17" s="39"/>
      <c r="P17" s="39"/>
      <c r="Q17" s="39"/>
      <c r="R17" s="405"/>
      <c r="S17" s="220"/>
      <c r="T17" s="204"/>
      <c r="U17" s="40"/>
      <c r="V17" s="40"/>
      <c r="W17" s="40"/>
      <c r="X17" s="194"/>
      <c r="Y17" s="104"/>
      <c r="Z17" s="40"/>
      <c r="AA17" s="151"/>
      <c r="AB17" s="151"/>
      <c r="AC17" s="112"/>
      <c r="AD17" s="104"/>
      <c r="AE17" s="40"/>
      <c r="AF17" s="40"/>
      <c r="AG17" s="151"/>
      <c r="AH17" s="194"/>
      <c r="AI17" s="104"/>
      <c r="AJ17" s="40"/>
      <c r="AK17" s="151"/>
      <c r="AL17" s="151"/>
      <c r="AM17" s="112"/>
      <c r="AN17" s="204"/>
      <c r="AO17" s="40"/>
      <c r="AP17" s="40"/>
      <c r="AQ17" s="40"/>
      <c r="AR17" s="194"/>
      <c r="AS17" s="104"/>
      <c r="AT17" s="40"/>
      <c r="AU17" s="40"/>
      <c r="AV17" s="40"/>
      <c r="AW17" s="205"/>
      <c r="AX17" s="204"/>
      <c r="AY17" s="40"/>
      <c r="AZ17" s="40"/>
      <c r="BA17" s="40"/>
      <c r="BB17" s="194"/>
      <c r="BC17" s="104"/>
      <c r="BD17" s="40"/>
      <c r="BE17" s="40"/>
      <c r="BF17" s="40"/>
      <c r="BG17" s="205"/>
      <c r="BH17" s="41"/>
      <c r="BI17" s="42" t="e">
        <f>BI19+#REF!+BI34</f>
        <v>#REF!</v>
      </c>
      <c r="BJ17" s="42"/>
      <c r="BP17" s="126"/>
    </row>
    <row r="18" spans="1:68" ht="29.25" customHeight="1" x14ac:dyDescent="0.25">
      <c r="A18" s="433" t="s">
        <v>26</v>
      </c>
      <c r="B18" s="433" t="s">
        <v>27</v>
      </c>
      <c r="C18" s="470" t="s">
        <v>254</v>
      </c>
      <c r="D18" s="379">
        <f>D19+D31+D34</f>
        <v>0</v>
      </c>
      <c r="E18" s="379">
        <f t="shared" ref="E18:S18" si="1">E19+E31+E34</f>
        <v>0</v>
      </c>
      <c r="F18" s="379">
        <f>F19+F31+F34</f>
        <v>1476</v>
      </c>
      <c r="G18" s="379">
        <f t="shared" si="1"/>
        <v>282</v>
      </c>
      <c r="H18" s="381">
        <f t="shared" si="1"/>
        <v>5</v>
      </c>
      <c r="I18" s="379">
        <f t="shared" si="1"/>
        <v>1399</v>
      </c>
      <c r="J18" s="379">
        <f t="shared" si="1"/>
        <v>1399</v>
      </c>
      <c r="K18" s="379">
        <f t="shared" si="1"/>
        <v>789</v>
      </c>
      <c r="L18" s="379">
        <f t="shared" si="1"/>
        <v>610</v>
      </c>
      <c r="M18" s="379">
        <f t="shared" si="1"/>
        <v>0</v>
      </c>
      <c r="N18" s="379">
        <f t="shared" si="1"/>
        <v>0</v>
      </c>
      <c r="O18" s="379">
        <f>O19+O31+O34</f>
        <v>42</v>
      </c>
      <c r="P18" s="379">
        <f t="shared" si="1"/>
        <v>0</v>
      </c>
      <c r="Q18" s="379">
        <f t="shared" si="1"/>
        <v>30</v>
      </c>
      <c r="R18" s="379">
        <f>R19+R31+R34</f>
        <v>1476</v>
      </c>
      <c r="S18" s="379">
        <f t="shared" si="1"/>
        <v>1399</v>
      </c>
      <c r="T18" s="379">
        <f>T19+T31+T34</f>
        <v>612</v>
      </c>
      <c r="U18" s="379">
        <f t="shared" ref="U18" si="2">U19+U31+U34</f>
        <v>0</v>
      </c>
      <c r="V18" s="379">
        <f t="shared" ref="V18" si="3">V19+V31+V34</f>
        <v>0</v>
      </c>
      <c r="W18" s="379">
        <f t="shared" ref="W18" si="4">W19+W31+W34</f>
        <v>0</v>
      </c>
      <c r="X18" s="379">
        <f t="shared" ref="X18" si="5">X19+X31+X34</f>
        <v>0</v>
      </c>
      <c r="Y18" s="379">
        <f>Y19+Y31+Y34</f>
        <v>787</v>
      </c>
      <c r="Z18" s="379">
        <f t="shared" ref="Z18" si="6">Z19+Z31+Z34</f>
        <v>5</v>
      </c>
      <c r="AA18" s="379">
        <f t="shared" ref="AA18" si="7">AA19+AA31+AA34</f>
        <v>0</v>
      </c>
      <c r="AB18" s="379">
        <f>AB19+AB31+AB34</f>
        <v>42</v>
      </c>
      <c r="AC18" s="379">
        <f t="shared" ref="AC18" si="8">AC19+AC31+AC34</f>
        <v>30</v>
      </c>
      <c r="AD18" s="379">
        <f t="shared" ref="AD18" si="9">AD19+AD31+AD34</f>
        <v>0</v>
      </c>
      <c r="AE18" s="379">
        <f t="shared" ref="AE18" si="10">AE19+AE31+AE34</f>
        <v>0</v>
      </c>
      <c r="AF18" s="379">
        <f t="shared" ref="AF18" si="11">AF19+AF31+AF34</f>
        <v>0</v>
      </c>
      <c r="AG18" s="379">
        <f t="shared" ref="AG18" si="12">AG19+AG31+AG34</f>
        <v>0</v>
      </c>
      <c r="AH18" s="379">
        <f t="shared" ref="AH18" si="13">AH19+AH31+AH34</f>
        <v>0</v>
      </c>
      <c r="AI18" s="379">
        <f t="shared" ref="AI18" si="14">AI19+AI31+AI34</f>
        <v>0</v>
      </c>
      <c r="AJ18" s="379">
        <f t="shared" ref="AJ18" si="15">AJ19+AJ31+AJ34</f>
        <v>0</v>
      </c>
      <c r="AK18" s="379">
        <f t="shared" ref="AK18" si="16">AK19+AK31+AK34</f>
        <v>0</v>
      </c>
      <c r="AL18" s="379">
        <f t="shared" ref="AL18" si="17">AL19+AL31+AL34</f>
        <v>0</v>
      </c>
      <c r="AM18" s="379">
        <f t="shared" ref="AM18" si="18">AM19+AM31+AM34</f>
        <v>0</v>
      </c>
      <c r="AN18" s="379">
        <f t="shared" ref="AN18" si="19">AN19+AN31+AN34</f>
        <v>0</v>
      </c>
      <c r="AO18" s="379">
        <f t="shared" ref="AO18" si="20">AO19+AO31+AO34</f>
        <v>0</v>
      </c>
      <c r="AP18" s="379">
        <f t="shared" ref="AP18" si="21">AP19+AP31+AP34</f>
        <v>0</v>
      </c>
      <c r="AQ18" s="379">
        <f t="shared" ref="AQ18" si="22">AQ19+AQ31+AQ34</f>
        <v>0</v>
      </c>
      <c r="AR18" s="379">
        <f t="shared" ref="AR18" si="23">AR19+AR31+AR34</f>
        <v>0</v>
      </c>
      <c r="AS18" s="379">
        <f t="shared" ref="AS18" si="24">AS19+AS31+AS34</f>
        <v>0</v>
      </c>
      <c r="AT18" s="379">
        <f t="shared" ref="AT18" si="25">AT19+AT31+AT34</f>
        <v>0</v>
      </c>
      <c r="AU18" s="379">
        <f t="shared" ref="AU18" si="26">AU19+AU31+AU34</f>
        <v>0</v>
      </c>
      <c r="AV18" s="379">
        <f t="shared" ref="AV18" si="27">AV19+AV31+AV34</f>
        <v>0</v>
      </c>
      <c r="AW18" s="379">
        <f t="shared" ref="AW18" si="28">AW19+AW31+AW34</f>
        <v>0</v>
      </c>
      <c r="AX18" s="379">
        <f t="shared" ref="AX18" si="29">AX19+AX31+AX34</f>
        <v>0</v>
      </c>
      <c r="AY18" s="379">
        <f t="shared" ref="AY18" si="30">AY19+AY31+AY34</f>
        <v>0</v>
      </c>
      <c r="AZ18" s="379">
        <f t="shared" ref="AZ18" si="31">AZ19+AZ31+AZ34</f>
        <v>0</v>
      </c>
      <c r="BA18" s="379">
        <f t="shared" ref="BA18" si="32">BA19+BA31+BA34</f>
        <v>0</v>
      </c>
      <c r="BB18" s="379">
        <f t="shared" ref="BB18" si="33">BB19+BB31+BB34</f>
        <v>0</v>
      </c>
      <c r="BC18" s="379">
        <f t="shared" ref="BC18" si="34">BC19+BC31+BC34</f>
        <v>0</v>
      </c>
      <c r="BD18" s="379">
        <f t="shared" ref="BD18" si="35">BD19+BD31+BD34</f>
        <v>0</v>
      </c>
      <c r="BE18" s="379">
        <f t="shared" ref="BE18" si="36">BE19+BE31+BE34</f>
        <v>0</v>
      </c>
      <c r="BF18" s="379">
        <f t="shared" ref="BF18" si="37">BF19+BF31+BF34</f>
        <v>0</v>
      </c>
      <c r="BG18" s="379">
        <f t="shared" ref="BG18" si="38">BG19+BG31+BG34</f>
        <v>0</v>
      </c>
      <c r="BH18" s="24">
        <f>T18+U18+Y18+Z18+AD18+AE18+AI18+AJ18+AN18+AO18+AS18+AT18</f>
        <v>1404</v>
      </c>
      <c r="BI18" s="137" t="s">
        <v>140</v>
      </c>
      <c r="BJ18" s="344" t="s">
        <v>171</v>
      </c>
    </row>
    <row r="19" spans="1:68" s="48" customFormat="1" ht="31.5" customHeight="1" x14ac:dyDescent="0.25">
      <c r="A19" s="434" t="s">
        <v>173</v>
      </c>
      <c r="B19" s="435" t="s">
        <v>172</v>
      </c>
      <c r="C19" s="471" t="s">
        <v>264</v>
      </c>
      <c r="D19" s="11">
        <f t="shared" ref="D19:I19" si="39">SUM(D20:D30)</f>
        <v>0</v>
      </c>
      <c r="E19" s="11">
        <f t="shared" si="39"/>
        <v>0</v>
      </c>
      <c r="F19" s="11">
        <f t="shared" si="39"/>
        <v>1156</v>
      </c>
      <c r="G19" s="11">
        <f t="shared" si="39"/>
        <v>210</v>
      </c>
      <c r="H19" s="45">
        <f t="shared" si="39"/>
        <v>0</v>
      </c>
      <c r="I19" s="11">
        <f t="shared" si="39"/>
        <v>1110</v>
      </c>
      <c r="J19" s="362">
        <f t="shared" ref="J19:J82" si="40">K19+L19+M19</f>
        <v>1110</v>
      </c>
      <c r="K19" s="11">
        <f t="shared" ref="K19:AP19" si="41">SUM(K20:K30)</f>
        <v>658</v>
      </c>
      <c r="L19" s="11">
        <f t="shared" si="41"/>
        <v>452</v>
      </c>
      <c r="M19" s="11">
        <f t="shared" si="41"/>
        <v>0</v>
      </c>
      <c r="N19" s="11">
        <f t="shared" si="41"/>
        <v>0</v>
      </c>
      <c r="O19" s="11">
        <f t="shared" si="41"/>
        <v>28</v>
      </c>
      <c r="P19" s="11">
        <f t="shared" si="41"/>
        <v>0</v>
      </c>
      <c r="Q19" s="11">
        <f t="shared" si="41"/>
        <v>18</v>
      </c>
      <c r="R19" s="11">
        <f>SUM(R20:R30)</f>
        <v>1156</v>
      </c>
      <c r="S19" s="152">
        <f t="shared" si="41"/>
        <v>1110</v>
      </c>
      <c r="T19" s="206">
        <f t="shared" si="41"/>
        <v>476</v>
      </c>
      <c r="U19" s="11">
        <f t="shared" si="41"/>
        <v>0</v>
      </c>
      <c r="V19" s="11">
        <f t="shared" si="41"/>
        <v>0</v>
      </c>
      <c r="W19" s="11">
        <f t="shared" si="41"/>
        <v>0</v>
      </c>
      <c r="X19" s="195">
        <f t="shared" si="41"/>
        <v>0</v>
      </c>
      <c r="Y19" s="105">
        <f t="shared" si="41"/>
        <v>634</v>
      </c>
      <c r="Z19" s="11">
        <f t="shared" si="41"/>
        <v>0</v>
      </c>
      <c r="AA19" s="11">
        <f t="shared" si="41"/>
        <v>0</v>
      </c>
      <c r="AB19" s="11">
        <f t="shared" si="41"/>
        <v>28</v>
      </c>
      <c r="AC19" s="113">
        <f t="shared" si="41"/>
        <v>18</v>
      </c>
      <c r="AD19" s="105">
        <f t="shared" si="41"/>
        <v>0</v>
      </c>
      <c r="AE19" s="11">
        <f t="shared" si="41"/>
        <v>0</v>
      </c>
      <c r="AF19" s="11">
        <f t="shared" si="41"/>
        <v>0</v>
      </c>
      <c r="AG19" s="152">
        <f t="shared" si="41"/>
        <v>0</v>
      </c>
      <c r="AH19" s="195">
        <f t="shared" si="41"/>
        <v>0</v>
      </c>
      <c r="AI19" s="105">
        <f t="shared" si="41"/>
        <v>0</v>
      </c>
      <c r="AJ19" s="11">
        <f t="shared" si="41"/>
        <v>0</v>
      </c>
      <c r="AK19" s="11">
        <f t="shared" si="41"/>
        <v>0</v>
      </c>
      <c r="AL19" s="11">
        <f t="shared" si="41"/>
        <v>0</v>
      </c>
      <c r="AM19" s="113">
        <f t="shared" si="41"/>
        <v>0</v>
      </c>
      <c r="AN19" s="206">
        <f t="shared" si="41"/>
        <v>0</v>
      </c>
      <c r="AO19" s="11">
        <f t="shared" si="41"/>
        <v>0</v>
      </c>
      <c r="AP19" s="11">
        <f t="shared" si="41"/>
        <v>0</v>
      </c>
      <c r="AQ19" s="11">
        <f>SUM(AQ20:AQ30)</f>
        <v>0</v>
      </c>
      <c r="AR19" s="195">
        <f t="shared" ref="AR19:BG19" si="42">SUM(AR20:AR30)</f>
        <v>0</v>
      </c>
      <c r="AS19" s="105">
        <f t="shared" si="42"/>
        <v>0</v>
      </c>
      <c r="AT19" s="11">
        <f t="shared" si="42"/>
        <v>0</v>
      </c>
      <c r="AU19" s="11">
        <f t="shared" si="42"/>
        <v>0</v>
      </c>
      <c r="AV19" s="11">
        <f t="shared" si="42"/>
        <v>0</v>
      </c>
      <c r="AW19" s="113">
        <f t="shared" si="42"/>
        <v>0</v>
      </c>
      <c r="AX19" s="152">
        <f t="shared" si="42"/>
        <v>0</v>
      </c>
      <c r="AY19" s="11">
        <f t="shared" si="42"/>
        <v>0</v>
      </c>
      <c r="AZ19" s="11">
        <f t="shared" si="42"/>
        <v>0</v>
      </c>
      <c r="BA19" s="11">
        <f t="shared" si="42"/>
        <v>0</v>
      </c>
      <c r="BB19" s="195">
        <f t="shared" si="42"/>
        <v>0</v>
      </c>
      <c r="BC19" s="105">
        <f t="shared" si="42"/>
        <v>0</v>
      </c>
      <c r="BD19" s="11">
        <f t="shared" si="42"/>
        <v>0</v>
      </c>
      <c r="BE19" s="11">
        <f t="shared" si="42"/>
        <v>0</v>
      </c>
      <c r="BF19" s="11">
        <f t="shared" si="42"/>
        <v>0</v>
      </c>
      <c r="BG19" s="276">
        <f t="shared" si="42"/>
        <v>0</v>
      </c>
      <c r="BH19" s="24">
        <f>T19+U19+Y19+Z19+AD19+AE19+AI19+AJ19+AN19+AO19+AS19+AT19</f>
        <v>1110</v>
      </c>
      <c r="BI19" s="46">
        <f>SUM(BI20:BI30)</f>
        <v>1228</v>
      </c>
      <c r="BJ19" s="46">
        <f>SUM(BJ20:BJ30)</f>
        <v>1110</v>
      </c>
      <c r="BP19" s="127"/>
    </row>
    <row r="20" spans="1:68" ht="20.100000000000001" customHeight="1" x14ac:dyDescent="0.25">
      <c r="A20" s="436" t="s">
        <v>28</v>
      </c>
      <c r="B20" s="437" t="s">
        <v>29</v>
      </c>
      <c r="C20" s="472" t="s">
        <v>203</v>
      </c>
      <c r="D20" s="6"/>
      <c r="E20" s="498"/>
      <c r="F20" s="538">
        <f>H20+I20+N20+O20+Q20</f>
        <v>72</v>
      </c>
      <c r="G20" s="12">
        <v>12</v>
      </c>
      <c r="H20" s="539">
        <f>U20+Z20+AE20+AJ20+AO20+AT20+AY20+BD20</f>
        <v>0</v>
      </c>
      <c r="I20" s="1">
        <f>T20+Y20+AD20+AI20+AN20+AS20+AX20+BC20</f>
        <v>56</v>
      </c>
      <c r="J20" s="362">
        <f t="shared" si="40"/>
        <v>56</v>
      </c>
      <c r="K20" s="1">
        <f>I20-L20-M20</f>
        <v>30</v>
      </c>
      <c r="L20" s="291">
        <v>26</v>
      </c>
      <c r="M20" s="1"/>
      <c r="N20" s="1"/>
      <c r="O20" s="1">
        <f t="shared" ref="O20:O30" si="43">W20+AB20+AG20+AL20+AQ20+AV20+BA20+BF20</f>
        <v>10</v>
      </c>
      <c r="P20" s="1">
        <v>0</v>
      </c>
      <c r="Q20" s="1">
        <f>X20+AC20+AH20+AM20+AR20+AW20+BB20+BG20</f>
        <v>6</v>
      </c>
      <c r="R20" s="388">
        <v>72</v>
      </c>
      <c r="S20" s="224">
        <f>T20+Y20+AD20+AI20+AN20+AS20</f>
        <v>56</v>
      </c>
      <c r="T20" s="228">
        <v>34</v>
      </c>
      <c r="U20" s="4"/>
      <c r="V20" s="3"/>
      <c r="W20" s="13"/>
      <c r="X20" s="196"/>
      <c r="Y20" s="418">
        <v>22</v>
      </c>
      <c r="Z20" s="4"/>
      <c r="AA20" s="242"/>
      <c r="AB20" s="157">
        <v>10</v>
      </c>
      <c r="AC20" s="117">
        <v>6</v>
      </c>
      <c r="AD20" s="107"/>
      <c r="AE20" s="4"/>
      <c r="AF20" s="3"/>
      <c r="AG20" s="154"/>
      <c r="AH20" s="196"/>
      <c r="AI20" s="106"/>
      <c r="AJ20" s="4"/>
      <c r="AK20" s="242"/>
      <c r="AL20" s="154"/>
      <c r="AM20" s="114"/>
      <c r="AN20" s="207"/>
      <c r="AO20" s="4"/>
      <c r="AP20" s="3"/>
      <c r="AQ20" s="13"/>
      <c r="AR20" s="196"/>
      <c r="AS20" s="106"/>
      <c r="AT20" s="4"/>
      <c r="AU20" s="3"/>
      <c r="AV20" s="13"/>
      <c r="AW20" s="114"/>
      <c r="AX20" s="242"/>
      <c r="AY20" s="4"/>
      <c r="AZ20" s="3"/>
      <c r="BA20" s="13"/>
      <c r="BB20" s="196"/>
      <c r="BC20" s="107"/>
      <c r="BD20" s="4"/>
      <c r="BE20" s="3"/>
      <c r="BF20" s="13"/>
      <c r="BG20" s="277"/>
      <c r="BH20" s="24">
        <f>T20+U20+Y20+Z20+AD20+AE20+AI20+AJ20+AN20+AO20+AS20+AT20</f>
        <v>56</v>
      </c>
      <c r="BI20" s="49">
        <v>72</v>
      </c>
      <c r="BJ20" s="8">
        <f>I20</f>
        <v>56</v>
      </c>
      <c r="BL20" s="8">
        <f>BJ20-BI20</f>
        <v>-16</v>
      </c>
    </row>
    <row r="21" spans="1:68" ht="20.100000000000001" customHeight="1" x14ac:dyDescent="0.25">
      <c r="A21" s="436" t="s">
        <v>31</v>
      </c>
      <c r="B21" s="437" t="s">
        <v>36</v>
      </c>
      <c r="C21" s="472" t="s">
        <v>63</v>
      </c>
      <c r="D21" s="6"/>
      <c r="E21" s="498"/>
      <c r="F21" s="538">
        <f t="shared" ref="F21:F30" si="44">H21+I21+N21+O21+Q21</f>
        <v>136</v>
      </c>
      <c r="G21" s="352">
        <v>10</v>
      </c>
      <c r="H21" s="539">
        <f t="shared" ref="H21:H35" si="45">U21+Z21+AE21+AJ21+AO21+AT21+AY21+BD21</f>
        <v>0</v>
      </c>
      <c r="I21" s="1">
        <f t="shared" ref="I21:I35" si="46">T21+Y21+AD21+AI21+AN21+AS21+AX21+BC21</f>
        <v>122</v>
      </c>
      <c r="J21" s="362">
        <f>K21+L21+M21</f>
        <v>122</v>
      </c>
      <c r="K21" s="1">
        <f t="shared" ref="K21:K30" si="47">I21-L21</f>
        <v>76</v>
      </c>
      <c r="L21" s="534">
        <v>46</v>
      </c>
      <c r="M21" s="1"/>
      <c r="N21" s="1"/>
      <c r="O21" s="1">
        <f t="shared" si="43"/>
        <v>8</v>
      </c>
      <c r="P21" s="1">
        <v>0</v>
      </c>
      <c r="Q21" s="1">
        <f t="shared" ref="Q21:Q30" si="48">X21+AC21+AH21+AM21+AR21+AW21+BB21+BG21</f>
        <v>6</v>
      </c>
      <c r="R21" s="388">
        <v>136</v>
      </c>
      <c r="S21" s="224">
        <f t="shared" ref="S21:S35" si="49">T21+Y21+AD21+AI21+AN21+AS21</f>
        <v>122</v>
      </c>
      <c r="T21" s="209">
        <v>34</v>
      </c>
      <c r="U21" s="4"/>
      <c r="V21" s="3"/>
      <c r="W21" s="13"/>
      <c r="X21" s="196"/>
      <c r="Y21" s="418">
        <v>88</v>
      </c>
      <c r="Z21" s="4"/>
      <c r="AA21" s="242"/>
      <c r="AB21" s="157">
        <v>8</v>
      </c>
      <c r="AC21" s="117">
        <v>6</v>
      </c>
      <c r="AD21" s="106"/>
      <c r="AE21" s="4"/>
      <c r="AF21" s="3"/>
      <c r="AG21" s="154"/>
      <c r="AH21" s="196"/>
      <c r="AI21" s="107"/>
      <c r="AJ21" s="4"/>
      <c r="AK21" s="242"/>
      <c r="AL21" s="154"/>
      <c r="AM21" s="114"/>
      <c r="AN21" s="207"/>
      <c r="AO21" s="4"/>
      <c r="AP21" s="3"/>
      <c r="AQ21" s="13"/>
      <c r="AR21" s="196"/>
      <c r="AS21" s="106"/>
      <c r="AT21" s="4"/>
      <c r="AU21" s="3"/>
      <c r="AV21" s="13"/>
      <c r="AW21" s="114"/>
      <c r="AX21" s="242"/>
      <c r="AY21" s="4"/>
      <c r="AZ21" s="3"/>
      <c r="BA21" s="13"/>
      <c r="BB21" s="196"/>
      <c r="BC21" s="107"/>
      <c r="BD21" s="4"/>
      <c r="BE21" s="3"/>
      <c r="BF21" s="13"/>
      <c r="BG21" s="277"/>
      <c r="BH21" s="24">
        <f>T21+U21+Y21+Z21+AD21+AE21+AI21+AJ21+AN21+AO21+AS21+AT21</f>
        <v>122</v>
      </c>
      <c r="BI21" s="49">
        <v>108</v>
      </c>
      <c r="BJ21" s="8">
        <f t="shared" ref="BJ21:BJ35" si="50">I21</f>
        <v>122</v>
      </c>
      <c r="BL21" s="8">
        <f t="shared" ref="BL21:BL35" si="51">BJ21-BI21</f>
        <v>14</v>
      </c>
    </row>
    <row r="22" spans="1:68" ht="20.100000000000001" customHeight="1" x14ac:dyDescent="0.25">
      <c r="A22" s="436" t="s">
        <v>33</v>
      </c>
      <c r="B22" s="437" t="s">
        <v>48</v>
      </c>
      <c r="C22" s="472" t="s">
        <v>204</v>
      </c>
      <c r="D22" s="6"/>
      <c r="E22" s="498"/>
      <c r="F22" s="538">
        <f t="shared" si="44"/>
        <v>72</v>
      </c>
      <c r="G22" s="12">
        <v>16</v>
      </c>
      <c r="H22" s="539">
        <f t="shared" si="45"/>
        <v>0</v>
      </c>
      <c r="I22" s="1">
        <f t="shared" si="46"/>
        <v>72</v>
      </c>
      <c r="J22" s="362">
        <f t="shared" si="40"/>
        <v>72</v>
      </c>
      <c r="K22" s="1">
        <f t="shared" si="47"/>
        <v>44</v>
      </c>
      <c r="L22" s="291">
        <v>28</v>
      </c>
      <c r="M22" s="1"/>
      <c r="N22" s="1"/>
      <c r="O22" s="1">
        <f t="shared" si="43"/>
        <v>0</v>
      </c>
      <c r="P22" s="1">
        <v>0</v>
      </c>
      <c r="Q22" s="1">
        <f t="shared" si="48"/>
        <v>0</v>
      </c>
      <c r="R22" s="388">
        <v>72</v>
      </c>
      <c r="S22" s="224">
        <f t="shared" si="49"/>
        <v>72</v>
      </c>
      <c r="T22" s="209"/>
      <c r="U22" s="4"/>
      <c r="V22" s="3"/>
      <c r="W22" s="13"/>
      <c r="X22" s="196"/>
      <c r="Y22" s="420">
        <v>72</v>
      </c>
      <c r="Z22" s="4"/>
      <c r="AA22" s="242"/>
      <c r="AB22" s="157"/>
      <c r="AC22" s="117"/>
      <c r="AD22" s="106"/>
      <c r="AE22" s="4"/>
      <c r="AF22" s="3"/>
      <c r="AG22" s="154"/>
      <c r="AH22" s="196"/>
      <c r="AI22" s="106"/>
      <c r="AJ22" s="4"/>
      <c r="AK22" s="242"/>
      <c r="AL22" s="154"/>
      <c r="AM22" s="114"/>
      <c r="AN22" s="207"/>
      <c r="AO22" s="4"/>
      <c r="AP22" s="3"/>
      <c r="AQ22" s="13"/>
      <c r="AR22" s="196"/>
      <c r="AS22" s="106"/>
      <c r="AT22" s="4"/>
      <c r="AU22" s="3"/>
      <c r="AV22" s="13"/>
      <c r="AW22" s="114"/>
      <c r="AX22" s="242"/>
      <c r="AY22" s="4"/>
      <c r="AZ22" s="3"/>
      <c r="BA22" s="13"/>
      <c r="BB22" s="196"/>
      <c r="BC22" s="107"/>
      <c r="BD22" s="4"/>
      <c r="BE22" s="3"/>
      <c r="BF22" s="13"/>
      <c r="BG22" s="277"/>
      <c r="BH22" s="24">
        <f t="shared" ref="BH22:BH30" si="52">T22+U22+Y22+Z22+AD22+AE22+AI22+AJ22+AN22+AO22+AS22+AT22</f>
        <v>72</v>
      </c>
      <c r="BI22" s="49">
        <v>136</v>
      </c>
      <c r="BJ22" s="8">
        <f t="shared" si="50"/>
        <v>72</v>
      </c>
      <c r="BL22" s="8">
        <f t="shared" si="51"/>
        <v>-64</v>
      </c>
    </row>
    <row r="23" spans="1:68" ht="20.100000000000001" customHeight="1" x14ac:dyDescent="0.25">
      <c r="A23" s="436" t="s">
        <v>35</v>
      </c>
      <c r="B23" s="437" t="s">
        <v>34</v>
      </c>
      <c r="C23" s="472" t="s">
        <v>91</v>
      </c>
      <c r="D23" s="6"/>
      <c r="E23" s="498"/>
      <c r="F23" s="538">
        <f t="shared" si="44"/>
        <v>72</v>
      </c>
      <c r="G23" s="12">
        <v>20</v>
      </c>
      <c r="H23" s="539">
        <f t="shared" si="45"/>
        <v>0</v>
      </c>
      <c r="I23" s="1">
        <f t="shared" si="46"/>
        <v>72</v>
      </c>
      <c r="J23" s="362">
        <f t="shared" si="40"/>
        <v>72</v>
      </c>
      <c r="K23" s="1">
        <f t="shared" si="47"/>
        <v>0</v>
      </c>
      <c r="L23" s="291">
        <v>72</v>
      </c>
      <c r="M23" s="1"/>
      <c r="N23" s="1"/>
      <c r="O23" s="1">
        <f t="shared" si="43"/>
        <v>0</v>
      </c>
      <c r="P23" s="1">
        <v>0</v>
      </c>
      <c r="Q23" s="1">
        <f t="shared" si="48"/>
        <v>0</v>
      </c>
      <c r="R23" s="388">
        <v>72</v>
      </c>
      <c r="S23" s="224">
        <f>T23+Y23+AD23+AI23+AN23+AS23</f>
        <v>72</v>
      </c>
      <c r="T23" s="209">
        <v>51</v>
      </c>
      <c r="U23" s="4"/>
      <c r="V23" s="3"/>
      <c r="W23" s="13"/>
      <c r="X23" s="196"/>
      <c r="Y23" s="420">
        <v>21</v>
      </c>
      <c r="Z23" s="4"/>
      <c r="AA23" s="242"/>
      <c r="AB23" s="157"/>
      <c r="AC23" s="117"/>
      <c r="AD23" s="106"/>
      <c r="AE23" s="4"/>
      <c r="AF23" s="3"/>
      <c r="AG23" s="154"/>
      <c r="AH23" s="196"/>
      <c r="AI23" s="106"/>
      <c r="AJ23" s="4"/>
      <c r="AK23" s="242"/>
      <c r="AL23" s="154"/>
      <c r="AM23" s="114"/>
      <c r="AN23" s="207"/>
      <c r="AO23" s="4"/>
      <c r="AP23" s="3"/>
      <c r="AQ23" s="13"/>
      <c r="AR23" s="196"/>
      <c r="AS23" s="106"/>
      <c r="AT23" s="4"/>
      <c r="AU23" s="3"/>
      <c r="AV23" s="13"/>
      <c r="AW23" s="114"/>
      <c r="AX23" s="242"/>
      <c r="AY23" s="4"/>
      <c r="AZ23" s="3"/>
      <c r="BA23" s="13"/>
      <c r="BB23" s="196"/>
      <c r="BC23" s="107"/>
      <c r="BD23" s="4"/>
      <c r="BE23" s="3"/>
      <c r="BF23" s="13"/>
      <c r="BG23" s="277"/>
      <c r="BH23" s="24">
        <f>T23+U23+Y23+Z23+AD23+AE23+AI23+AJ23+AN23+AO23+AS23+AT23</f>
        <v>72</v>
      </c>
      <c r="BI23" s="49">
        <v>72</v>
      </c>
      <c r="BJ23" s="8">
        <f t="shared" si="50"/>
        <v>72</v>
      </c>
      <c r="BL23" s="8">
        <f t="shared" si="51"/>
        <v>0</v>
      </c>
    </row>
    <row r="24" spans="1:68" ht="20.100000000000001" customHeight="1" x14ac:dyDescent="0.25">
      <c r="A24" s="436" t="s">
        <v>37</v>
      </c>
      <c r="B24" s="437" t="s">
        <v>50</v>
      </c>
      <c r="C24" s="472" t="s">
        <v>203</v>
      </c>
      <c r="D24" s="6"/>
      <c r="E24" s="498"/>
      <c r="F24" s="538">
        <f t="shared" si="44"/>
        <v>232</v>
      </c>
      <c r="G24" s="12">
        <v>36</v>
      </c>
      <c r="H24" s="539">
        <f t="shared" si="45"/>
        <v>0</v>
      </c>
      <c r="I24" s="1">
        <f t="shared" si="46"/>
        <v>216</v>
      </c>
      <c r="J24" s="362">
        <f t="shared" si="40"/>
        <v>216</v>
      </c>
      <c r="K24" s="1">
        <f t="shared" si="47"/>
        <v>202</v>
      </c>
      <c r="L24" s="291">
        <v>14</v>
      </c>
      <c r="M24" s="1"/>
      <c r="N24" s="1"/>
      <c r="O24" s="1">
        <f t="shared" si="43"/>
        <v>10</v>
      </c>
      <c r="P24" s="1">
        <v>0</v>
      </c>
      <c r="Q24" s="1">
        <f t="shared" si="48"/>
        <v>6</v>
      </c>
      <c r="R24" s="388">
        <v>232</v>
      </c>
      <c r="S24" s="224">
        <f t="shared" si="49"/>
        <v>216</v>
      </c>
      <c r="T24" s="228">
        <v>85</v>
      </c>
      <c r="U24" s="4"/>
      <c r="V24" s="3"/>
      <c r="W24" s="13"/>
      <c r="X24" s="196"/>
      <c r="Y24" s="418">
        <v>131</v>
      </c>
      <c r="Z24" s="4"/>
      <c r="AA24" s="242"/>
      <c r="AB24" s="157">
        <v>10</v>
      </c>
      <c r="AC24" s="117">
        <v>6</v>
      </c>
      <c r="AD24" s="106"/>
      <c r="AE24" s="4"/>
      <c r="AF24" s="3"/>
      <c r="AG24" s="154"/>
      <c r="AH24" s="196"/>
      <c r="AI24" s="106"/>
      <c r="AJ24" s="4"/>
      <c r="AK24" s="242"/>
      <c r="AL24" s="154"/>
      <c r="AM24" s="114"/>
      <c r="AN24" s="207"/>
      <c r="AO24" s="4"/>
      <c r="AP24" s="3"/>
      <c r="AQ24" s="13"/>
      <c r="AR24" s="196"/>
      <c r="AS24" s="106"/>
      <c r="AT24" s="4"/>
      <c r="AU24" s="3"/>
      <c r="AV24" s="13"/>
      <c r="AW24" s="114"/>
      <c r="AX24" s="242"/>
      <c r="AY24" s="4"/>
      <c r="AZ24" s="3"/>
      <c r="BA24" s="13"/>
      <c r="BB24" s="196"/>
      <c r="BC24" s="107"/>
      <c r="BD24" s="4"/>
      <c r="BE24" s="3"/>
      <c r="BF24" s="13"/>
      <c r="BG24" s="277"/>
      <c r="BH24" s="24">
        <f t="shared" si="52"/>
        <v>216</v>
      </c>
      <c r="BI24" s="49">
        <v>72</v>
      </c>
      <c r="BJ24" s="8">
        <f t="shared" si="50"/>
        <v>216</v>
      </c>
      <c r="BL24" s="8">
        <f t="shared" si="51"/>
        <v>144</v>
      </c>
    </row>
    <row r="25" spans="1:68" ht="20.100000000000001" customHeight="1" x14ac:dyDescent="0.25">
      <c r="A25" s="436" t="s">
        <v>39</v>
      </c>
      <c r="B25" s="437" t="s">
        <v>147</v>
      </c>
      <c r="C25" s="472" t="s">
        <v>91</v>
      </c>
      <c r="D25" s="6"/>
      <c r="E25" s="498"/>
      <c r="F25" s="538">
        <f t="shared" si="44"/>
        <v>108</v>
      </c>
      <c r="G25" s="12">
        <v>20</v>
      </c>
      <c r="H25" s="539">
        <f t="shared" si="45"/>
        <v>0</v>
      </c>
      <c r="I25" s="1">
        <f t="shared" si="46"/>
        <v>108</v>
      </c>
      <c r="J25" s="362">
        <f t="shared" si="40"/>
        <v>108</v>
      </c>
      <c r="K25" s="1">
        <f t="shared" si="47"/>
        <v>30</v>
      </c>
      <c r="L25" s="291">
        <v>78</v>
      </c>
      <c r="M25" s="1"/>
      <c r="N25" s="1"/>
      <c r="O25" s="1">
        <f t="shared" si="43"/>
        <v>0</v>
      </c>
      <c r="P25" s="1">
        <v>0</v>
      </c>
      <c r="Q25" s="1">
        <f t="shared" si="48"/>
        <v>0</v>
      </c>
      <c r="R25" s="388">
        <v>108</v>
      </c>
      <c r="S25" s="224">
        <f t="shared" si="49"/>
        <v>108</v>
      </c>
      <c r="T25" s="209">
        <v>68</v>
      </c>
      <c r="U25" s="4"/>
      <c r="V25" s="3"/>
      <c r="W25" s="13"/>
      <c r="X25" s="196"/>
      <c r="Y25" s="420">
        <v>40</v>
      </c>
      <c r="Z25" s="4"/>
      <c r="AA25" s="242"/>
      <c r="AB25" s="157"/>
      <c r="AC25" s="117"/>
      <c r="AD25" s="106"/>
      <c r="AE25" s="4"/>
      <c r="AF25" s="3"/>
      <c r="AG25" s="154"/>
      <c r="AH25" s="196"/>
      <c r="AI25" s="106"/>
      <c r="AJ25" s="4"/>
      <c r="AK25" s="242"/>
      <c r="AL25" s="154"/>
      <c r="AM25" s="114"/>
      <c r="AN25" s="207"/>
      <c r="AO25" s="4"/>
      <c r="AP25" s="3"/>
      <c r="AQ25" s="13"/>
      <c r="AR25" s="196"/>
      <c r="AS25" s="106"/>
      <c r="AT25" s="4"/>
      <c r="AU25" s="3"/>
      <c r="AV25" s="13"/>
      <c r="AW25" s="114"/>
      <c r="AX25" s="242"/>
      <c r="AY25" s="4"/>
      <c r="AZ25" s="3"/>
      <c r="BA25" s="13"/>
      <c r="BB25" s="196"/>
      <c r="BC25" s="107"/>
      <c r="BD25" s="4"/>
      <c r="BE25" s="3"/>
      <c r="BF25" s="13"/>
      <c r="BG25" s="277"/>
      <c r="BH25" s="24">
        <f t="shared" si="52"/>
        <v>108</v>
      </c>
      <c r="BI25" s="49">
        <v>72</v>
      </c>
      <c r="BJ25" s="8">
        <f t="shared" si="50"/>
        <v>108</v>
      </c>
      <c r="BL25" s="8">
        <f t="shared" si="51"/>
        <v>36</v>
      </c>
    </row>
    <row r="26" spans="1:68" ht="20.100000000000001" customHeight="1" x14ac:dyDescent="0.25">
      <c r="A26" s="436" t="s">
        <v>41</v>
      </c>
      <c r="B26" s="437" t="s">
        <v>38</v>
      </c>
      <c r="C26" s="473" t="s">
        <v>205</v>
      </c>
      <c r="D26" s="6"/>
      <c r="E26" s="498"/>
      <c r="F26" s="538">
        <f t="shared" si="44"/>
        <v>72</v>
      </c>
      <c r="G26" s="12">
        <v>58</v>
      </c>
      <c r="H26" s="539">
        <f t="shared" si="45"/>
        <v>0</v>
      </c>
      <c r="I26" s="1">
        <f t="shared" si="46"/>
        <v>72</v>
      </c>
      <c r="J26" s="362">
        <f t="shared" si="40"/>
        <v>72</v>
      </c>
      <c r="K26" s="1">
        <f t="shared" si="47"/>
        <v>8</v>
      </c>
      <c r="L26" s="291">
        <v>64</v>
      </c>
      <c r="M26" s="1"/>
      <c r="N26" s="1"/>
      <c r="O26" s="1">
        <f>W26+AB26+AG26+AL26+AQ26+AV26+BA26+BF26</f>
        <v>0</v>
      </c>
      <c r="P26" s="1">
        <v>0</v>
      </c>
      <c r="Q26" s="1">
        <f t="shared" si="48"/>
        <v>0</v>
      </c>
      <c r="R26" s="388">
        <v>72</v>
      </c>
      <c r="S26" s="224">
        <f t="shared" si="49"/>
        <v>72</v>
      </c>
      <c r="T26" s="408">
        <v>34</v>
      </c>
      <c r="U26" s="4"/>
      <c r="V26" s="3"/>
      <c r="W26" s="13"/>
      <c r="X26" s="196"/>
      <c r="Y26" s="107">
        <v>38</v>
      </c>
      <c r="Z26" s="4"/>
      <c r="AA26" s="242"/>
      <c r="AB26" s="157"/>
      <c r="AC26" s="117"/>
      <c r="AD26" s="106"/>
      <c r="AE26" s="4"/>
      <c r="AF26" s="3"/>
      <c r="AG26" s="154"/>
      <c r="AH26" s="196"/>
      <c r="AI26" s="106"/>
      <c r="AJ26" s="4"/>
      <c r="AK26" s="242"/>
      <c r="AL26" s="154"/>
      <c r="AM26" s="114"/>
      <c r="AN26" s="207"/>
      <c r="AO26" s="4"/>
      <c r="AP26" s="3"/>
      <c r="AQ26" s="13"/>
      <c r="AR26" s="196"/>
      <c r="AS26" s="106"/>
      <c r="AT26" s="4"/>
      <c r="AU26" s="3"/>
      <c r="AV26" s="13"/>
      <c r="AW26" s="114"/>
      <c r="AX26" s="242"/>
      <c r="AY26" s="4"/>
      <c r="AZ26" s="3"/>
      <c r="BA26" s="13"/>
      <c r="BB26" s="196"/>
      <c r="BC26" s="107"/>
      <c r="BD26" s="4"/>
      <c r="BE26" s="3"/>
      <c r="BF26" s="13"/>
      <c r="BG26" s="277"/>
      <c r="BH26" s="24">
        <f t="shared" si="52"/>
        <v>72</v>
      </c>
      <c r="BI26" s="49">
        <v>340</v>
      </c>
      <c r="BJ26" s="8">
        <f t="shared" si="50"/>
        <v>72</v>
      </c>
      <c r="BL26" s="8">
        <f t="shared" si="51"/>
        <v>-268</v>
      </c>
    </row>
    <row r="27" spans="1:68" ht="20.100000000000001" customHeight="1" x14ac:dyDescent="0.25">
      <c r="A27" s="436" t="s">
        <v>43</v>
      </c>
      <c r="B27" s="437" t="s">
        <v>40</v>
      </c>
      <c r="C27" s="472" t="s">
        <v>53</v>
      </c>
      <c r="D27" s="6"/>
      <c r="E27" s="498"/>
      <c r="F27" s="538">
        <f t="shared" si="44"/>
        <v>68</v>
      </c>
      <c r="G27" s="12">
        <v>20</v>
      </c>
      <c r="H27" s="539">
        <f t="shared" si="45"/>
        <v>0</v>
      </c>
      <c r="I27" s="1">
        <f t="shared" si="46"/>
        <v>68</v>
      </c>
      <c r="J27" s="362">
        <f t="shared" si="40"/>
        <v>68</v>
      </c>
      <c r="K27" s="1">
        <f t="shared" si="47"/>
        <v>22</v>
      </c>
      <c r="L27" s="291">
        <v>46</v>
      </c>
      <c r="M27" s="1"/>
      <c r="N27" s="1"/>
      <c r="O27" s="1">
        <f t="shared" si="43"/>
        <v>0</v>
      </c>
      <c r="P27" s="1">
        <v>0</v>
      </c>
      <c r="Q27" s="1">
        <f t="shared" si="48"/>
        <v>0</v>
      </c>
      <c r="R27" s="388">
        <v>68</v>
      </c>
      <c r="S27" s="224">
        <f t="shared" si="49"/>
        <v>68</v>
      </c>
      <c r="T27" s="408">
        <v>34</v>
      </c>
      <c r="U27" s="4"/>
      <c r="V27" s="3"/>
      <c r="W27" s="13"/>
      <c r="X27" s="196"/>
      <c r="Y27" s="420">
        <v>34</v>
      </c>
      <c r="Z27" s="4"/>
      <c r="AA27" s="242"/>
      <c r="AB27" s="157"/>
      <c r="AC27" s="117"/>
      <c r="AD27" s="107"/>
      <c r="AE27" s="4"/>
      <c r="AF27" s="3"/>
      <c r="AG27" s="154"/>
      <c r="AH27" s="196"/>
      <c r="AI27" s="106"/>
      <c r="AJ27" s="4"/>
      <c r="AK27" s="242"/>
      <c r="AL27" s="154"/>
      <c r="AM27" s="114"/>
      <c r="AN27" s="207"/>
      <c r="AO27" s="4"/>
      <c r="AP27" s="3"/>
      <c r="AQ27" s="13"/>
      <c r="AR27" s="196"/>
      <c r="AS27" s="106"/>
      <c r="AT27" s="4"/>
      <c r="AU27" s="3"/>
      <c r="AV27" s="13"/>
      <c r="AW27" s="114"/>
      <c r="AX27" s="242"/>
      <c r="AY27" s="4"/>
      <c r="AZ27" s="3"/>
      <c r="BA27" s="13"/>
      <c r="BB27" s="196"/>
      <c r="BC27" s="107"/>
      <c r="BD27" s="4"/>
      <c r="BE27" s="3"/>
      <c r="BF27" s="13"/>
      <c r="BG27" s="277"/>
      <c r="BH27" s="24">
        <f t="shared" si="52"/>
        <v>68</v>
      </c>
      <c r="BI27" s="49">
        <v>72</v>
      </c>
      <c r="BJ27" s="8">
        <f t="shared" si="50"/>
        <v>68</v>
      </c>
      <c r="BL27" s="8">
        <f t="shared" si="51"/>
        <v>-4</v>
      </c>
    </row>
    <row r="28" spans="1:68" x14ac:dyDescent="0.25">
      <c r="A28" s="436" t="s">
        <v>44</v>
      </c>
      <c r="B28" s="437" t="s">
        <v>51</v>
      </c>
      <c r="C28" s="472" t="s">
        <v>53</v>
      </c>
      <c r="D28" s="6"/>
      <c r="E28" s="498"/>
      <c r="F28" s="538">
        <f t="shared" si="44"/>
        <v>108</v>
      </c>
      <c r="G28" s="12">
        <v>0</v>
      </c>
      <c r="H28" s="539">
        <f t="shared" si="45"/>
        <v>0</v>
      </c>
      <c r="I28" s="1">
        <f t="shared" si="46"/>
        <v>108</v>
      </c>
      <c r="J28" s="362">
        <f t="shared" si="40"/>
        <v>108</v>
      </c>
      <c r="K28" s="1">
        <v>92</v>
      </c>
      <c r="L28" s="291">
        <v>16</v>
      </c>
      <c r="M28" s="1"/>
      <c r="N28" s="1"/>
      <c r="O28" s="1">
        <f t="shared" si="43"/>
        <v>0</v>
      </c>
      <c r="P28" s="1">
        <v>0</v>
      </c>
      <c r="Q28" s="1">
        <f t="shared" si="48"/>
        <v>0</v>
      </c>
      <c r="R28" s="388">
        <v>108</v>
      </c>
      <c r="S28" s="224">
        <f t="shared" si="49"/>
        <v>108</v>
      </c>
      <c r="T28" s="209">
        <v>68</v>
      </c>
      <c r="U28" s="4"/>
      <c r="V28" s="3"/>
      <c r="W28" s="13"/>
      <c r="X28" s="196"/>
      <c r="Y28" s="420">
        <v>40</v>
      </c>
      <c r="Z28" s="4"/>
      <c r="AA28" s="242"/>
      <c r="AB28" s="157"/>
      <c r="AC28" s="117"/>
      <c r="AD28" s="107"/>
      <c r="AE28" s="4"/>
      <c r="AF28" s="3"/>
      <c r="AG28" s="154"/>
      <c r="AH28" s="196"/>
      <c r="AI28" s="107"/>
      <c r="AJ28" s="4"/>
      <c r="AK28" s="242"/>
      <c r="AL28" s="154"/>
      <c r="AM28" s="114"/>
      <c r="AN28" s="207"/>
      <c r="AO28" s="4"/>
      <c r="AP28" s="3"/>
      <c r="AQ28" s="13"/>
      <c r="AR28" s="196"/>
      <c r="AS28" s="106"/>
      <c r="AT28" s="4"/>
      <c r="AU28" s="3"/>
      <c r="AV28" s="13"/>
      <c r="AW28" s="114"/>
      <c r="AX28" s="242"/>
      <c r="AY28" s="4"/>
      <c r="AZ28" s="3"/>
      <c r="BA28" s="13"/>
      <c r="BB28" s="196"/>
      <c r="BC28" s="107"/>
      <c r="BD28" s="4"/>
      <c r="BE28" s="3"/>
      <c r="BF28" s="13"/>
      <c r="BG28" s="277"/>
      <c r="BH28" s="24">
        <f t="shared" si="52"/>
        <v>108</v>
      </c>
      <c r="BI28" s="49">
        <v>68</v>
      </c>
      <c r="BJ28" s="8">
        <f t="shared" si="50"/>
        <v>108</v>
      </c>
      <c r="BL28" s="8">
        <f t="shared" si="51"/>
        <v>40</v>
      </c>
    </row>
    <row r="29" spans="1:68" ht="20.100000000000001" customHeight="1" x14ac:dyDescent="0.25">
      <c r="A29" s="436" t="s">
        <v>47</v>
      </c>
      <c r="B29" s="438" t="s">
        <v>42</v>
      </c>
      <c r="C29" s="472" t="s">
        <v>53</v>
      </c>
      <c r="D29" s="6"/>
      <c r="E29" s="498"/>
      <c r="F29" s="538">
        <f t="shared" si="44"/>
        <v>72</v>
      </c>
      <c r="G29" s="12">
        <v>6</v>
      </c>
      <c r="H29" s="539">
        <f t="shared" si="45"/>
        <v>0</v>
      </c>
      <c r="I29" s="1">
        <f t="shared" si="46"/>
        <v>72</v>
      </c>
      <c r="J29" s="362">
        <f t="shared" si="40"/>
        <v>72</v>
      </c>
      <c r="K29" s="1">
        <f t="shared" si="47"/>
        <v>34</v>
      </c>
      <c r="L29" s="291">
        <v>38</v>
      </c>
      <c r="M29" s="1"/>
      <c r="N29" s="1"/>
      <c r="O29" s="1">
        <f t="shared" si="43"/>
        <v>0</v>
      </c>
      <c r="P29" s="1">
        <v>0</v>
      </c>
      <c r="Q29" s="1">
        <f t="shared" si="48"/>
        <v>0</v>
      </c>
      <c r="R29" s="388">
        <v>72</v>
      </c>
      <c r="S29" s="224">
        <f t="shared" si="49"/>
        <v>72</v>
      </c>
      <c r="T29" s="209">
        <v>34</v>
      </c>
      <c r="U29" s="4"/>
      <c r="V29" s="3"/>
      <c r="W29" s="13"/>
      <c r="X29" s="196"/>
      <c r="Y29" s="420">
        <v>38</v>
      </c>
      <c r="Z29" s="4"/>
      <c r="AA29" s="242"/>
      <c r="AB29" s="157"/>
      <c r="AC29" s="117"/>
      <c r="AD29" s="107"/>
      <c r="AE29" s="4"/>
      <c r="AF29" s="3"/>
      <c r="AG29" s="154"/>
      <c r="AH29" s="196"/>
      <c r="AI29" s="107"/>
      <c r="AJ29" s="4"/>
      <c r="AK29" s="242"/>
      <c r="AL29" s="154"/>
      <c r="AM29" s="114"/>
      <c r="AN29" s="207"/>
      <c r="AO29" s="4"/>
      <c r="AP29" s="3"/>
      <c r="AQ29" s="13"/>
      <c r="AR29" s="196"/>
      <c r="AS29" s="106"/>
      <c r="AT29" s="4"/>
      <c r="AU29" s="3"/>
      <c r="AV29" s="13"/>
      <c r="AW29" s="114"/>
      <c r="AX29" s="242"/>
      <c r="AY29" s="4"/>
      <c r="AZ29" s="3"/>
      <c r="BA29" s="13"/>
      <c r="BB29" s="196"/>
      <c r="BC29" s="107"/>
      <c r="BD29" s="4"/>
      <c r="BE29" s="3"/>
      <c r="BF29" s="13"/>
      <c r="BG29" s="277"/>
      <c r="BH29" s="24">
        <f t="shared" si="52"/>
        <v>72</v>
      </c>
      <c r="BI29" s="49">
        <v>72</v>
      </c>
      <c r="BJ29" s="8">
        <f t="shared" si="50"/>
        <v>72</v>
      </c>
      <c r="BL29" s="8">
        <f t="shared" si="51"/>
        <v>0</v>
      </c>
    </row>
    <row r="30" spans="1:68" ht="20.100000000000001" customHeight="1" x14ac:dyDescent="0.25">
      <c r="A30" s="436" t="s">
        <v>49</v>
      </c>
      <c r="B30" s="438" t="s">
        <v>45</v>
      </c>
      <c r="C30" s="472" t="s">
        <v>53</v>
      </c>
      <c r="D30" s="6"/>
      <c r="E30" s="498"/>
      <c r="F30" s="538">
        <f t="shared" si="44"/>
        <v>144</v>
      </c>
      <c r="G30" s="12">
        <v>12</v>
      </c>
      <c r="H30" s="539">
        <f t="shared" si="45"/>
        <v>0</v>
      </c>
      <c r="I30" s="1">
        <f t="shared" si="46"/>
        <v>144</v>
      </c>
      <c r="J30" s="362">
        <f t="shared" si="40"/>
        <v>144</v>
      </c>
      <c r="K30" s="1">
        <f t="shared" si="47"/>
        <v>120</v>
      </c>
      <c r="L30" s="291">
        <v>24</v>
      </c>
      <c r="M30" s="1"/>
      <c r="N30" s="1"/>
      <c r="O30" s="1">
        <f t="shared" si="43"/>
        <v>0</v>
      </c>
      <c r="P30" s="1">
        <v>0</v>
      </c>
      <c r="Q30" s="1">
        <f t="shared" si="48"/>
        <v>0</v>
      </c>
      <c r="R30" s="388">
        <v>144</v>
      </c>
      <c r="S30" s="224">
        <f t="shared" si="49"/>
        <v>144</v>
      </c>
      <c r="T30" s="408">
        <v>34</v>
      </c>
      <c r="U30" s="4"/>
      <c r="V30" s="3"/>
      <c r="W30" s="13"/>
      <c r="X30" s="196"/>
      <c r="Y30" s="420">
        <v>110</v>
      </c>
      <c r="Z30" s="4"/>
      <c r="AA30" s="242"/>
      <c r="AB30" s="157"/>
      <c r="AC30" s="117"/>
      <c r="AD30" s="107"/>
      <c r="AE30" s="4"/>
      <c r="AF30" s="3"/>
      <c r="AG30" s="154"/>
      <c r="AH30" s="196"/>
      <c r="AI30" s="107"/>
      <c r="AJ30" s="4"/>
      <c r="AK30" s="242"/>
      <c r="AL30" s="154"/>
      <c r="AM30" s="114"/>
      <c r="AN30" s="207"/>
      <c r="AO30" s="4"/>
      <c r="AP30" s="3"/>
      <c r="AQ30" s="13"/>
      <c r="AR30" s="196"/>
      <c r="AS30" s="106"/>
      <c r="AT30" s="4"/>
      <c r="AU30" s="3"/>
      <c r="AV30" s="13"/>
      <c r="AW30" s="114"/>
      <c r="AX30" s="242"/>
      <c r="AY30" s="4"/>
      <c r="AZ30" s="3"/>
      <c r="BA30" s="13"/>
      <c r="BB30" s="196"/>
      <c r="BC30" s="107"/>
      <c r="BD30" s="4"/>
      <c r="BE30" s="3"/>
      <c r="BF30" s="13"/>
      <c r="BG30" s="277"/>
      <c r="BH30" s="24">
        <f t="shared" si="52"/>
        <v>144</v>
      </c>
      <c r="BI30" s="49">
        <v>144</v>
      </c>
      <c r="BJ30" s="8">
        <f t="shared" si="50"/>
        <v>144</v>
      </c>
      <c r="BL30" s="8">
        <f t="shared" si="51"/>
        <v>0</v>
      </c>
    </row>
    <row r="31" spans="1:68" ht="30" customHeight="1" x14ac:dyDescent="0.25">
      <c r="A31" s="439" t="s">
        <v>193</v>
      </c>
      <c r="B31" s="440" t="s">
        <v>194</v>
      </c>
      <c r="C31" s="471" t="s">
        <v>265</v>
      </c>
      <c r="D31" s="370">
        <f>SUM(D32:D33)</f>
        <v>0</v>
      </c>
      <c r="E31" s="370">
        <f t="shared" ref="E31:T31" si="53">SUM(E32:E33)</f>
        <v>0</v>
      </c>
      <c r="F31" s="370">
        <f t="shared" si="53"/>
        <v>288</v>
      </c>
      <c r="G31" s="370">
        <f t="shared" si="53"/>
        <v>68</v>
      </c>
      <c r="H31" s="370">
        <f t="shared" si="53"/>
        <v>0</v>
      </c>
      <c r="I31" s="370">
        <f t="shared" si="53"/>
        <v>262</v>
      </c>
      <c r="J31" s="370">
        <f t="shared" si="53"/>
        <v>262</v>
      </c>
      <c r="K31" s="370">
        <f t="shared" si="53"/>
        <v>118</v>
      </c>
      <c r="L31" s="370">
        <f t="shared" si="53"/>
        <v>144</v>
      </c>
      <c r="M31" s="370">
        <f t="shared" si="53"/>
        <v>0</v>
      </c>
      <c r="N31" s="370">
        <f t="shared" si="53"/>
        <v>0</v>
      </c>
      <c r="O31" s="370">
        <f>SUM(O32:O33)</f>
        <v>14</v>
      </c>
      <c r="P31" s="370">
        <f t="shared" si="53"/>
        <v>0</v>
      </c>
      <c r="Q31" s="370">
        <f>SUM(Q32:Q33)</f>
        <v>12</v>
      </c>
      <c r="R31" s="370">
        <f>SUM(R32:R33)</f>
        <v>288</v>
      </c>
      <c r="S31" s="370">
        <f t="shared" si="53"/>
        <v>262</v>
      </c>
      <c r="T31" s="370">
        <f t="shared" si="53"/>
        <v>136</v>
      </c>
      <c r="U31" s="370">
        <f t="shared" ref="U31" si="54">SUM(U32:U33)</f>
        <v>0</v>
      </c>
      <c r="V31" s="370">
        <f t="shared" ref="V31" si="55">SUM(V32:V33)</f>
        <v>0</v>
      </c>
      <c r="W31" s="370">
        <f t="shared" ref="W31" si="56">SUM(W32:W33)</f>
        <v>0</v>
      </c>
      <c r="X31" s="370">
        <f t="shared" ref="X31:Y31" si="57">SUM(X32:X33)</f>
        <v>0</v>
      </c>
      <c r="Y31" s="370">
        <f t="shared" si="57"/>
        <v>126</v>
      </c>
      <c r="Z31" s="370">
        <f t="shared" ref="Z31" si="58">SUM(Z32:Z33)</f>
        <v>0</v>
      </c>
      <c r="AA31" s="370">
        <f t="shared" ref="AA31:AC31" si="59">SUM(AA32:AA33)</f>
        <v>0</v>
      </c>
      <c r="AB31" s="370">
        <f t="shared" si="59"/>
        <v>14</v>
      </c>
      <c r="AC31" s="370">
        <f t="shared" si="59"/>
        <v>12</v>
      </c>
      <c r="AD31" s="370">
        <f t="shared" ref="AD31" si="60">SUM(AD32:AD33)</f>
        <v>0</v>
      </c>
      <c r="AE31" s="370">
        <f t="shared" ref="AE31" si="61">SUM(AE32:AE33)</f>
        <v>0</v>
      </c>
      <c r="AF31" s="370">
        <f t="shared" ref="AF31" si="62">SUM(AF32:AF33)</f>
        <v>0</v>
      </c>
      <c r="AG31" s="370">
        <f t="shared" ref="AG31" si="63">SUM(AG32:AG33)</f>
        <v>0</v>
      </c>
      <c r="AH31" s="370">
        <f t="shared" ref="AH31" si="64">SUM(AH32:AH33)</f>
        <v>0</v>
      </c>
      <c r="AI31" s="370">
        <f t="shared" ref="AI31" si="65">SUM(AI32:AI33)</f>
        <v>0</v>
      </c>
      <c r="AJ31" s="370">
        <f t="shared" ref="AJ31" si="66">SUM(AJ32:AJ33)</f>
        <v>0</v>
      </c>
      <c r="AK31" s="370">
        <f t="shared" ref="AK31" si="67">SUM(AK32:AK33)</f>
        <v>0</v>
      </c>
      <c r="AL31" s="370">
        <f t="shared" ref="AL31" si="68">SUM(AL32:AL33)</f>
        <v>0</v>
      </c>
      <c r="AM31" s="370">
        <f t="shared" ref="AM31" si="69">SUM(AM32:AM33)</f>
        <v>0</v>
      </c>
      <c r="AN31" s="370">
        <f t="shared" ref="AN31" si="70">SUM(AN32:AN33)</f>
        <v>0</v>
      </c>
      <c r="AO31" s="370">
        <f t="shared" ref="AO31" si="71">SUM(AO32:AO33)</f>
        <v>0</v>
      </c>
      <c r="AP31" s="370">
        <f t="shared" ref="AP31" si="72">SUM(AP32:AP33)</f>
        <v>0</v>
      </c>
      <c r="AQ31" s="370">
        <f t="shared" ref="AQ31" si="73">SUM(AQ32:AQ33)</f>
        <v>0</v>
      </c>
      <c r="AR31" s="370">
        <f t="shared" ref="AR31" si="74">SUM(AR32:AR33)</f>
        <v>0</v>
      </c>
      <c r="AS31" s="370">
        <f t="shared" ref="AS31" si="75">SUM(AS32:AS33)</f>
        <v>0</v>
      </c>
      <c r="AT31" s="370">
        <f t="shared" ref="AT31" si="76">SUM(AT32:AT33)</f>
        <v>0</v>
      </c>
      <c r="AU31" s="370">
        <f t="shared" ref="AU31" si="77">SUM(AU32:AU33)</f>
        <v>0</v>
      </c>
      <c r="AV31" s="370">
        <f t="shared" ref="AV31" si="78">SUM(AV32:AV33)</f>
        <v>0</v>
      </c>
      <c r="AW31" s="370">
        <f t="shared" ref="AW31" si="79">SUM(AW32:AW33)</f>
        <v>0</v>
      </c>
      <c r="AX31" s="370">
        <f t="shared" ref="AX31" si="80">SUM(AX32:AX33)</f>
        <v>0</v>
      </c>
      <c r="AY31" s="370">
        <f t="shared" ref="AY31" si="81">SUM(AY32:AY33)</f>
        <v>0</v>
      </c>
      <c r="AZ31" s="370">
        <f t="shared" ref="AZ31" si="82">SUM(AZ32:AZ33)</f>
        <v>0</v>
      </c>
      <c r="BA31" s="370">
        <f t="shared" ref="BA31" si="83">SUM(BA32:BA33)</f>
        <v>0</v>
      </c>
      <c r="BB31" s="370">
        <f t="shared" ref="BB31" si="84">SUM(BB32:BB33)</f>
        <v>0</v>
      </c>
      <c r="BC31" s="370">
        <f t="shared" ref="BC31" si="85">SUM(BC32:BC33)</f>
        <v>0</v>
      </c>
      <c r="BD31" s="370">
        <f t="shared" ref="BD31" si="86">SUM(BD32:BD33)</f>
        <v>0</v>
      </c>
      <c r="BE31" s="370">
        <f t="shared" ref="BE31" si="87">SUM(BE32:BE33)</f>
        <v>0</v>
      </c>
      <c r="BF31" s="370">
        <f t="shared" ref="BF31" si="88">SUM(BF32:BF33)</f>
        <v>0</v>
      </c>
      <c r="BG31" s="370">
        <f t="shared" ref="BG31" si="89">SUM(BG32:BG33)</f>
        <v>0</v>
      </c>
      <c r="BH31" s="24"/>
      <c r="BI31" s="49"/>
      <c r="BJ31" s="8"/>
      <c r="BL31" s="8"/>
    </row>
    <row r="32" spans="1:68" ht="20.100000000000001" customHeight="1" x14ac:dyDescent="0.25">
      <c r="A32" s="436" t="s">
        <v>191</v>
      </c>
      <c r="B32" s="437" t="s">
        <v>32</v>
      </c>
      <c r="C32" s="472" t="s">
        <v>30</v>
      </c>
      <c r="D32" s="6"/>
      <c r="E32" s="498"/>
      <c r="F32" s="538">
        <f t="shared" ref="F32:F33" si="90">H32+I32+N32+O32+Q32</f>
        <v>144</v>
      </c>
      <c r="G32" s="12">
        <v>26</v>
      </c>
      <c r="H32" s="539">
        <f t="shared" si="45"/>
        <v>0</v>
      </c>
      <c r="I32" s="1">
        <f t="shared" si="46"/>
        <v>131</v>
      </c>
      <c r="J32" s="362">
        <f t="shared" si="40"/>
        <v>131</v>
      </c>
      <c r="K32" s="1">
        <f t="shared" ref="K32:K33" si="91">I32-L32</f>
        <v>55</v>
      </c>
      <c r="L32" s="291">
        <v>76</v>
      </c>
      <c r="M32" s="1"/>
      <c r="N32" s="1"/>
      <c r="O32" s="1">
        <f>W32+AB32+AG32+AL32+AQ32+AV32+BA32+BF32</f>
        <v>7</v>
      </c>
      <c r="P32" s="1">
        <v>0</v>
      </c>
      <c r="Q32" s="1">
        <f t="shared" ref="Q32:Q33" si="92">X32+AC32+AH32+AM32+AR32+AW32+BB32+BG32</f>
        <v>6</v>
      </c>
      <c r="R32" s="388">
        <v>144</v>
      </c>
      <c r="S32" s="224">
        <f>T32+Y32+AD32+AI32+AN32+AS32</f>
        <v>131</v>
      </c>
      <c r="T32" s="209">
        <v>68</v>
      </c>
      <c r="U32" s="4"/>
      <c r="V32" s="3"/>
      <c r="W32" s="13"/>
      <c r="X32" s="196"/>
      <c r="Y32" s="418">
        <v>63</v>
      </c>
      <c r="Z32" s="4"/>
      <c r="AA32" s="242"/>
      <c r="AB32" s="157">
        <v>7</v>
      </c>
      <c r="AC32" s="117">
        <v>6</v>
      </c>
      <c r="AD32" s="407"/>
      <c r="AE32" s="4"/>
      <c r="AF32" s="3"/>
      <c r="AG32" s="154"/>
      <c r="AH32" s="196"/>
      <c r="AI32" s="106"/>
      <c r="AJ32" s="4"/>
      <c r="AK32" s="242"/>
      <c r="AL32" s="154"/>
      <c r="AM32" s="114"/>
      <c r="AN32" s="207"/>
      <c r="AO32" s="4"/>
      <c r="AP32" s="3"/>
      <c r="AQ32" s="13"/>
      <c r="AR32" s="196"/>
      <c r="AS32" s="106"/>
      <c r="AT32" s="4"/>
      <c r="AU32" s="3"/>
      <c r="AV32" s="13"/>
      <c r="AW32" s="114"/>
      <c r="AX32" s="242"/>
      <c r="AY32" s="4"/>
      <c r="AZ32" s="3"/>
      <c r="BA32" s="13"/>
      <c r="BB32" s="196"/>
      <c r="BC32" s="107"/>
      <c r="BD32" s="4"/>
      <c r="BE32" s="3"/>
      <c r="BF32" s="13"/>
      <c r="BG32" s="277"/>
      <c r="BH32" s="24">
        <f t="shared" ref="BH32:BH44" si="93">T32+U32+Y32+Z32+AD32+AE32+AI32+AJ32+AN32+AO32+AS32+AT32</f>
        <v>131</v>
      </c>
      <c r="BI32" s="49">
        <v>108</v>
      </c>
      <c r="BJ32" s="8">
        <f t="shared" si="50"/>
        <v>131</v>
      </c>
      <c r="BL32" s="8">
        <f t="shared" si="51"/>
        <v>23</v>
      </c>
    </row>
    <row r="33" spans="1:68" ht="20.100000000000001" customHeight="1" x14ac:dyDescent="0.25">
      <c r="A33" s="436" t="s">
        <v>192</v>
      </c>
      <c r="B33" s="437" t="s">
        <v>148</v>
      </c>
      <c r="C33" s="472" t="s">
        <v>30</v>
      </c>
      <c r="D33" s="6"/>
      <c r="E33" s="498"/>
      <c r="F33" s="538">
        <f t="shared" si="90"/>
        <v>144</v>
      </c>
      <c r="G33" s="12">
        <v>42</v>
      </c>
      <c r="H33" s="539">
        <f t="shared" si="45"/>
        <v>0</v>
      </c>
      <c r="I33" s="1">
        <f t="shared" si="46"/>
        <v>131</v>
      </c>
      <c r="J33" s="362">
        <f t="shared" si="40"/>
        <v>131</v>
      </c>
      <c r="K33" s="1">
        <f t="shared" si="91"/>
        <v>63</v>
      </c>
      <c r="L33" s="291">
        <v>68</v>
      </c>
      <c r="M33" s="1"/>
      <c r="N33" s="1"/>
      <c r="O33" s="1">
        <f>W33+AB33+AG33+AL33+AQ33+AV33+BA33+BF33</f>
        <v>7</v>
      </c>
      <c r="P33" s="1">
        <v>0</v>
      </c>
      <c r="Q33" s="1">
        <f t="shared" si="92"/>
        <v>6</v>
      </c>
      <c r="R33" s="388">
        <v>144</v>
      </c>
      <c r="S33" s="224">
        <f t="shared" si="49"/>
        <v>131</v>
      </c>
      <c r="T33" s="209">
        <v>68</v>
      </c>
      <c r="U33" s="4"/>
      <c r="V33" s="3"/>
      <c r="W33" s="13"/>
      <c r="X33" s="196"/>
      <c r="Y33" s="418">
        <v>63</v>
      </c>
      <c r="Z33" s="4"/>
      <c r="AA33" s="242"/>
      <c r="AB33" s="157">
        <v>7</v>
      </c>
      <c r="AC33" s="117">
        <v>6</v>
      </c>
      <c r="AD33" s="107"/>
      <c r="AE33" s="4"/>
      <c r="AF33" s="3"/>
      <c r="AG33" s="154"/>
      <c r="AH33" s="196"/>
      <c r="AI33" s="106"/>
      <c r="AJ33" s="4"/>
      <c r="AK33" s="242"/>
      <c r="AL33" s="154"/>
      <c r="AM33" s="114"/>
      <c r="AN33" s="207"/>
      <c r="AO33" s="4"/>
      <c r="AP33" s="3"/>
      <c r="AQ33" s="13"/>
      <c r="AR33" s="196"/>
      <c r="AS33" s="106"/>
      <c r="AT33" s="4"/>
      <c r="AU33" s="3"/>
      <c r="AV33" s="13"/>
      <c r="AW33" s="114"/>
      <c r="AX33" s="242"/>
      <c r="AY33" s="4"/>
      <c r="AZ33" s="3"/>
      <c r="BA33" s="13"/>
      <c r="BB33" s="196"/>
      <c r="BC33" s="107"/>
      <c r="BD33" s="4"/>
      <c r="BE33" s="3"/>
      <c r="BF33" s="13"/>
      <c r="BG33" s="277"/>
      <c r="BH33" s="24">
        <f t="shared" si="93"/>
        <v>131</v>
      </c>
      <c r="BI33" s="49">
        <v>108</v>
      </c>
      <c r="BJ33" s="8">
        <f t="shared" si="50"/>
        <v>131</v>
      </c>
      <c r="BL33" s="8">
        <f t="shared" si="51"/>
        <v>23</v>
      </c>
    </row>
    <row r="34" spans="1:68" s="48" customFormat="1" x14ac:dyDescent="0.25">
      <c r="A34" s="441" t="s">
        <v>52</v>
      </c>
      <c r="B34" s="442" t="s">
        <v>174</v>
      </c>
      <c r="C34" s="474" t="s">
        <v>255</v>
      </c>
      <c r="D34" s="11">
        <f t="shared" ref="D34:E34" si="94">SUM(D35)</f>
        <v>0</v>
      </c>
      <c r="E34" s="11">
        <f t="shared" si="94"/>
        <v>0</v>
      </c>
      <c r="F34" s="11">
        <f>SUM(F35)</f>
        <v>32</v>
      </c>
      <c r="G34" s="11">
        <f t="shared" ref="G34:BG34" si="95">SUM(G35)</f>
        <v>4</v>
      </c>
      <c r="H34" s="45">
        <f t="shared" si="95"/>
        <v>5</v>
      </c>
      <c r="I34" s="11">
        <f t="shared" si="95"/>
        <v>27</v>
      </c>
      <c r="J34" s="362">
        <f t="shared" si="40"/>
        <v>27</v>
      </c>
      <c r="K34" s="11">
        <f t="shared" si="95"/>
        <v>13</v>
      </c>
      <c r="L34" s="11">
        <f t="shared" si="95"/>
        <v>14</v>
      </c>
      <c r="M34" s="11">
        <f t="shared" si="95"/>
        <v>0</v>
      </c>
      <c r="N34" s="11">
        <f t="shared" si="95"/>
        <v>0</v>
      </c>
      <c r="O34" s="11">
        <f t="shared" si="95"/>
        <v>0</v>
      </c>
      <c r="P34" s="11">
        <f t="shared" si="95"/>
        <v>0</v>
      </c>
      <c r="Q34" s="11">
        <f t="shared" si="95"/>
        <v>0</v>
      </c>
      <c r="R34" s="11">
        <f t="shared" si="95"/>
        <v>32</v>
      </c>
      <c r="S34" s="152">
        <f t="shared" si="95"/>
        <v>27</v>
      </c>
      <c r="T34" s="206">
        <f t="shared" si="95"/>
        <v>0</v>
      </c>
      <c r="U34" s="11">
        <f t="shared" si="95"/>
        <v>0</v>
      </c>
      <c r="V34" s="11">
        <f t="shared" si="95"/>
        <v>0</v>
      </c>
      <c r="W34" s="11">
        <f t="shared" si="95"/>
        <v>0</v>
      </c>
      <c r="X34" s="195">
        <f t="shared" si="95"/>
        <v>0</v>
      </c>
      <c r="Y34" s="105">
        <f t="shared" si="95"/>
        <v>27</v>
      </c>
      <c r="Z34" s="11">
        <f t="shared" si="95"/>
        <v>5</v>
      </c>
      <c r="AA34" s="11">
        <f t="shared" si="95"/>
        <v>0</v>
      </c>
      <c r="AB34" s="11">
        <f t="shared" si="95"/>
        <v>0</v>
      </c>
      <c r="AC34" s="113">
        <f t="shared" si="95"/>
        <v>0</v>
      </c>
      <c r="AD34" s="105">
        <f t="shared" si="95"/>
        <v>0</v>
      </c>
      <c r="AE34" s="11">
        <f t="shared" si="95"/>
        <v>0</v>
      </c>
      <c r="AF34" s="11">
        <f t="shared" si="95"/>
        <v>0</v>
      </c>
      <c r="AG34" s="152">
        <f t="shared" si="95"/>
        <v>0</v>
      </c>
      <c r="AH34" s="195">
        <f t="shared" si="95"/>
        <v>0</v>
      </c>
      <c r="AI34" s="105">
        <f t="shared" si="95"/>
        <v>0</v>
      </c>
      <c r="AJ34" s="11">
        <f t="shared" si="95"/>
        <v>0</v>
      </c>
      <c r="AK34" s="11">
        <f t="shared" si="95"/>
        <v>0</v>
      </c>
      <c r="AL34" s="11">
        <f t="shared" si="95"/>
        <v>0</v>
      </c>
      <c r="AM34" s="113">
        <f t="shared" si="95"/>
        <v>0</v>
      </c>
      <c r="AN34" s="206">
        <f t="shared" si="95"/>
        <v>0</v>
      </c>
      <c r="AO34" s="11">
        <f t="shared" si="95"/>
        <v>0</v>
      </c>
      <c r="AP34" s="11">
        <f t="shared" si="95"/>
        <v>0</v>
      </c>
      <c r="AQ34" s="11">
        <f t="shared" si="95"/>
        <v>0</v>
      </c>
      <c r="AR34" s="195">
        <f t="shared" si="95"/>
        <v>0</v>
      </c>
      <c r="AS34" s="105">
        <f t="shared" si="95"/>
        <v>0</v>
      </c>
      <c r="AT34" s="11">
        <f t="shared" si="95"/>
        <v>0</v>
      </c>
      <c r="AU34" s="11">
        <f t="shared" si="95"/>
        <v>0</v>
      </c>
      <c r="AV34" s="11">
        <f t="shared" si="95"/>
        <v>0</v>
      </c>
      <c r="AW34" s="113">
        <f t="shared" si="95"/>
        <v>0</v>
      </c>
      <c r="AX34" s="152">
        <f t="shared" si="95"/>
        <v>0</v>
      </c>
      <c r="AY34" s="11">
        <f t="shared" si="95"/>
        <v>0</v>
      </c>
      <c r="AZ34" s="11">
        <f t="shared" si="95"/>
        <v>0</v>
      </c>
      <c r="BA34" s="11">
        <f t="shared" si="95"/>
        <v>0</v>
      </c>
      <c r="BB34" s="195">
        <f t="shared" si="95"/>
        <v>0</v>
      </c>
      <c r="BC34" s="105">
        <f t="shared" si="95"/>
        <v>0</v>
      </c>
      <c r="BD34" s="11">
        <f t="shared" si="95"/>
        <v>0</v>
      </c>
      <c r="BE34" s="11">
        <f t="shared" si="95"/>
        <v>0</v>
      </c>
      <c r="BF34" s="11">
        <f t="shared" si="95"/>
        <v>0</v>
      </c>
      <c r="BG34" s="276">
        <f t="shared" si="95"/>
        <v>0</v>
      </c>
      <c r="BH34" s="24">
        <f t="shared" si="93"/>
        <v>32</v>
      </c>
      <c r="BI34" s="343">
        <f>SUM(BI35)</f>
        <v>32</v>
      </c>
      <c r="BJ34" s="343">
        <f>SUM(BJ35)</f>
        <v>27</v>
      </c>
      <c r="BP34" s="127"/>
    </row>
    <row r="35" spans="1:68" ht="30.75" customHeight="1" x14ac:dyDescent="0.25">
      <c r="A35" s="443" t="s">
        <v>270</v>
      </c>
      <c r="B35" s="436" t="s">
        <v>149</v>
      </c>
      <c r="C35" s="473" t="s">
        <v>46</v>
      </c>
      <c r="D35" s="6"/>
      <c r="E35" s="498"/>
      <c r="F35" s="1">
        <v>32</v>
      </c>
      <c r="G35" s="12">
        <v>4</v>
      </c>
      <c r="H35" s="539">
        <f t="shared" si="45"/>
        <v>5</v>
      </c>
      <c r="I35" s="1">
        <f t="shared" si="46"/>
        <v>27</v>
      </c>
      <c r="J35" s="362">
        <f t="shared" si="40"/>
        <v>27</v>
      </c>
      <c r="K35" s="1">
        <f>I35-L35</f>
        <v>13</v>
      </c>
      <c r="L35" s="548">
        <v>14</v>
      </c>
      <c r="M35" s="1"/>
      <c r="N35" s="1"/>
      <c r="O35" s="1">
        <f>W35+AB35+AG35+AL35+AQ35+AV35+BA35+BF35</f>
        <v>0</v>
      </c>
      <c r="P35" s="1">
        <v>0</v>
      </c>
      <c r="Q35" s="1">
        <f>X35+AC35+AH35+AM35+AR35+AW35+BB35+BG35</f>
        <v>0</v>
      </c>
      <c r="R35" s="388">
        <v>32</v>
      </c>
      <c r="S35" s="221">
        <f t="shared" si="49"/>
        <v>27</v>
      </c>
      <c r="T35" s="209"/>
      <c r="U35" s="4"/>
      <c r="V35" s="3"/>
      <c r="W35" s="13"/>
      <c r="X35" s="196"/>
      <c r="Y35" s="464">
        <v>27</v>
      </c>
      <c r="Z35" s="4">
        <v>5</v>
      </c>
      <c r="AA35" s="242"/>
      <c r="AB35" s="157"/>
      <c r="AC35" s="114"/>
      <c r="AD35" s="107"/>
      <c r="AE35" s="4"/>
      <c r="AF35" s="3"/>
      <c r="AG35" s="154"/>
      <c r="AH35" s="196"/>
      <c r="AI35" s="106"/>
      <c r="AJ35" s="4"/>
      <c r="AK35" s="242"/>
      <c r="AL35" s="154"/>
      <c r="AM35" s="114"/>
      <c r="AN35" s="207"/>
      <c r="AO35" s="4"/>
      <c r="AP35" s="3"/>
      <c r="AQ35" s="13"/>
      <c r="AR35" s="196"/>
      <c r="AS35" s="106"/>
      <c r="AT35" s="4"/>
      <c r="AU35" s="3"/>
      <c r="AV35" s="13"/>
      <c r="AW35" s="114"/>
      <c r="AX35" s="242"/>
      <c r="AY35" s="4"/>
      <c r="AZ35" s="3"/>
      <c r="BA35" s="13"/>
      <c r="BB35" s="196"/>
      <c r="BC35" s="107"/>
      <c r="BD35" s="4"/>
      <c r="BE35" s="3"/>
      <c r="BF35" s="13"/>
      <c r="BG35" s="277"/>
      <c r="BH35" s="24">
        <f t="shared" si="93"/>
        <v>32</v>
      </c>
      <c r="BI35" s="49">
        <v>32</v>
      </c>
      <c r="BJ35" s="8">
        <f t="shared" si="50"/>
        <v>27</v>
      </c>
      <c r="BL35" s="8">
        <f t="shared" si="51"/>
        <v>-5</v>
      </c>
    </row>
    <row r="36" spans="1:68" s="48" customFormat="1" x14ac:dyDescent="0.25">
      <c r="A36" s="444"/>
      <c r="B36" s="444" t="s">
        <v>54</v>
      </c>
      <c r="C36" s="475"/>
      <c r="D36" s="45"/>
      <c r="E36" s="45">
        <v>0</v>
      </c>
      <c r="F36" s="11"/>
      <c r="G36" s="11"/>
      <c r="H36" s="45"/>
      <c r="I36" s="11"/>
      <c r="J36" s="362">
        <f t="shared" si="40"/>
        <v>0</v>
      </c>
      <c r="K36" s="11"/>
      <c r="L36" s="11"/>
      <c r="M36" s="11"/>
      <c r="N36" s="11"/>
      <c r="O36" s="11"/>
      <c r="P36" s="11"/>
      <c r="Q36" s="11"/>
      <c r="R36" s="11"/>
      <c r="S36" s="406">
        <f>T36+Y36+AD36+AI36+AN36+AS36</f>
        <v>0</v>
      </c>
      <c r="T36" s="206"/>
      <c r="U36" s="11"/>
      <c r="V36" s="11"/>
      <c r="W36" s="11"/>
      <c r="X36" s="195"/>
      <c r="Y36" s="105"/>
      <c r="Z36" s="11"/>
      <c r="AA36" s="152"/>
      <c r="AB36" s="152"/>
      <c r="AC36" s="113"/>
      <c r="AD36" s="105"/>
      <c r="AE36" s="11"/>
      <c r="AF36" s="11"/>
      <c r="AG36" s="152"/>
      <c r="AH36" s="195"/>
      <c r="AI36" s="105"/>
      <c r="AJ36" s="11"/>
      <c r="AK36" s="152"/>
      <c r="AL36" s="152"/>
      <c r="AM36" s="113"/>
      <c r="AN36" s="206"/>
      <c r="AO36" s="11"/>
      <c r="AP36" s="11"/>
      <c r="AQ36" s="11"/>
      <c r="AR36" s="195"/>
      <c r="AS36" s="105"/>
      <c r="AT36" s="11"/>
      <c r="AU36" s="11"/>
      <c r="AV36" s="11"/>
      <c r="AW36" s="113"/>
      <c r="AX36" s="152"/>
      <c r="AY36" s="11"/>
      <c r="AZ36" s="11"/>
      <c r="BA36" s="11"/>
      <c r="BB36" s="195"/>
      <c r="BC36" s="105"/>
      <c r="BD36" s="11"/>
      <c r="BE36" s="11"/>
      <c r="BF36" s="11"/>
      <c r="BG36" s="276"/>
      <c r="BH36" s="24">
        <f t="shared" si="93"/>
        <v>0</v>
      </c>
      <c r="BI36" s="46"/>
      <c r="BJ36" s="47"/>
      <c r="BP36" s="127"/>
    </row>
    <row r="37" spans="1:68" ht="20.100000000000001" customHeight="1" x14ac:dyDescent="0.25">
      <c r="A37" s="428" t="s">
        <v>25</v>
      </c>
      <c r="B37" s="427" t="s">
        <v>126</v>
      </c>
      <c r="C37" s="476"/>
      <c r="D37" s="6"/>
      <c r="E37" s="498"/>
      <c r="F37" s="181"/>
      <c r="G37" s="44"/>
      <c r="H37" s="539"/>
      <c r="I37" s="1"/>
      <c r="J37" s="362">
        <f t="shared" si="40"/>
        <v>0</v>
      </c>
      <c r="K37" s="1"/>
      <c r="L37" s="3"/>
      <c r="M37" s="1"/>
      <c r="N37" s="1"/>
      <c r="O37" s="149">
        <f>O18</f>
        <v>42</v>
      </c>
      <c r="P37" s="149">
        <f>P18</f>
        <v>0</v>
      </c>
      <c r="Q37" s="149">
        <f>Q18</f>
        <v>30</v>
      </c>
      <c r="R37" s="363"/>
      <c r="S37" s="221"/>
      <c r="T37" s="207"/>
      <c r="U37" s="4"/>
      <c r="V37" s="3"/>
      <c r="W37" s="13"/>
      <c r="X37" s="196"/>
      <c r="Y37" s="107"/>
      <c r="Z37" s="4"/>
      <c r="AA37" s="242"/>
      <c r="AB37" s="154"/>
      <c r="AC37" s="114"/>
      <c r="AD37" s="106"/>
      <c r="AE37" s="4"/>
      <c r="AF37" s="3"/>
      <c r="AG37" s="154"/>
      <c r="AH37" s="196"/>
      <c r="AI37" s="106"/>
      <c r="AJ37" s="4"/>
      <c r="AK37" s="242"/>
      <c r="AL37" s="154"/>
      <c r="AM37" s="114"/>
      <c r="AN37" s="207"/>
      <c r="AO37" s="4"/>
      <c r="AP37" s="3"/>
      <c r="AQ37" s="13"/>
      <c r="AR37" s="196"/>
      <c r="AS37" s="106"/>
      <c r="AT37" s="4"/>
      <c r="AU37" s="3"/>
      <c r="AV37" s="13"/>
      <c r="AW37" s="114"/>
      <c r="AX37" s="242"/>
      <c r="AY37" s="4"/>
      <c r="AZ37" s="3"/>
      <c r="BA37" s="13"/>
      <c r="BB37" s="196"/>
      <c r="BC37" s="107"/>
      <c r="BD37" s="4"/>
      <c r="BE37" s="3"/>
      <c r="BF37" s="13"/>
      <c r="BG37" s="277"/>
      <c r="BH37" s="24">
        <f t="shared" si="93"/>
        <v>0</v>
      </c>
      <c r="BI37" s="14"/>
      <c r="BJ37" s="14"/>
    </row>
    <row r="38" spans="1:68" ht="33" customHeight="1" x14ac:dyDescent="0.25">
      <c r="A38" s="445"/>
      <c r="B38" s="446" t="s">
        <v>55</v>
      </c>
      <c r="C38" s="477"/>
      <c r="D38" s="50">
        <f t="shared" ref="D38:I38" si="96">D39+D46+D64</f>
        <v>2952</v>
      </c>
      <c r="E38" s="50">
        <f t="shared" si="96"/>
        <v>1296</v>
      </c>
      <c r="F38" s="50">
        <f t="shared" si="96"/>
        <v>4248</v>
      </c>
      <c r="G38" s="540">
        <f>G39+G46+G64</f>
        <v>1225</v>
      </c>
      <c r="H38" s="540">
        <f>H39+H46+H64</f>
        <v>14</v>
      </c>
      <c r="I38" s="50">
        <f t="shared" si="96"/>
        <v>2124</v>
      </c>
      <c r="J38" s="362">
        <f t="shared" si="40"/>
        <v>2916</v>
      </c>
      <c r="K38" s="50">
        <f t="shared" ref="K38:S38" si="97">K39+K46+K64</f>
        <v>1437</v>
      </c>
      <c r="L38" s="50">
        <f t="shared" si="97"/>
        <v>1443</v>
      </c>
      <c r="M38" s="50">
        <f t="shared" si="97"/>
        <v>36</v>
      </c>
      <c r="N38" s="50">
        <f t="shared" si="97"/>
        <v>1152</v>
      </c>
      <c r="O38" s="50">
        <f t="shared" si="97"/>
        <v>68</v>
      </c>
      <c r="P38" s="50">
        <f t="shared" si="97"/>
        <v>14</v>
      </c>
      <c r="Q38" s="50">
        <f t="shared" si="97"/>
        <v>98</v>
      </c>
      <c r="R38" s="50">
        <f t="shared" si="97"/>
        <v>2664</v>
      </c>
      <c r="S38" s="533">
        <f t="shared" si="97"/>
        <v>3924</v>
      </c>
      <c r="T38" s="208">
        <f t="shared" ref="T38:BG38" si="98">T39+T46+T64</f>
        <v>0</v>
      </c>
      <c r="U38" s="50">
        <f t="shared" si="98"/>
        <v>0</v>
      </c>
      <c r="V38" s="50">
        <f t="shared" si="98"/>
        <v>0</v>
      </c>
      <c r="W38" s="50">
        <f t="shared" si="98"/>
        <v>0</v>
      </c>
      <c r="X38" s="197">
        <f t="shared" si="98"/>
        <v>0</v>
      </c>
      <c r="Y38" s="108">
        <f t="shared" si="98"/>
        <v>0</v>
      </c>
      <c r="Z38" s="50">
        <f t="shared" si="98"/>
        <v>0</v>
      </c>
      <c r="AA38" s="50">
        <f t="shared" si="98"/>
        <v>0</v>
      </c>
      <c r="AB38" s="50">
        <f t="shared" si="98"/>
        <v>0</v>
      </c>
      <c r="AC38" s="115">
        <f t="shared" si="98"/>
        <v>0</v>
      </c>
      <c r="AD38" s="108">
        <f t="shared" si="98"/>
        <v>540</v>
      </c>
      <c r="AE38" s="50">
        <f t="shared" si="98"/>
        <v>6</v>
      </c>
      <c r="AF38" s="50">
        <f t="shared" si="98"/>
        <v>36</v>
      </c>
      <c r="AG38" s="200">
        <f t="shared" si="98"/>
        <v>12</v>
      </c>
      <c r="AH38" s="197">
        <f t="shared" si="98"/>
        <v>18</v>
      </c>
      <c r="AI38" s="108">
        <f t="shared" si="98"/>
        <v>648</v>
      </c>
      <c r="AJ38" s="50">
        <f t="shared" si="98"/>
        <v>2</v>
      </c>
      <c r="AK38" s="50">
        <f t="shared" si="98"/>
        <v>180</v>
      </c>
      <c r="AL38" s="50">
        <f t="shared" si="98"/>
        <v>14</v>
      </c>
      <c r="AM38" s="50">
        <f t="shared" si="98"/>
        <v>20</v>
      </c>
      <c r="AN38" s="208">
        <f t="shared" si="98"/>
        <v>432</v>
      </c>
      <c r="AO38" s="50">
        <f t="shared" si="98"/>
        <v>4</v>
      </c>
      <c r="AP38" s="50">
        <f t="shared" si="98"/>
        <v>144</v>
      </c>
      <c r="AQ38" s="50">
        <f t="shared" si="98"/>
        <v>14</v>
      </c>
      <c r="AR38" s="197">
        <f t="shared" si="98"/>
        <v>18</v>
      </c>
      <c r="AS38" s="108">
        <f t="shared" si="98"/>
        <v>648</v>
      </c>
      <c r="AT38" s="50">
        <f t="shared" si="98"/>
        <v>2</v>
      </c>
      <c r="AU38" s="50">
        <f t="shared" si="98"/>
        <v>216</v>
      </c>
      <c r="AV38" s="50">
        <f t="shared" si="98"/>
        <v>14</v>
      </c>
      <c r="AW38" s="115">
        <f t="shared" si="98"/>
        <v>20</v>
      </c>
      <c r="AX38" s="200">
        <f t="shared" si="98"/>
        <v>432</v>
      </c>
      <c r="AY38" s="50">
        <f t="shared" si="98"/>
        <v>0</v>
      </c>
      <c r="AZ38" s="50">
        <f t="shared" si="98"/>
        <v>180</v>
      </c>
      <c r="BA38" s="50">
        <f t="shared" si="98"/>
        <v>0</v>
      </c>
      <c r="BB38" s="197">
        <f t="shared" si="98"/>
        <v>0</v>
      </c>
      <c r="BC38" s="108">
        <f t="shared" si="98"/>
        <v>216</v>
      </c>
      <c r="BD38" s="50">
        <f t="shared" si="98"/>
        <v>0</v>
      </c>
      <c r="BE38" s="50">
        <f t="shared" si="98"/>
        <v>396</v>
      </c>
      <c r="BF38" s="50">
        <f t="shared" si="98"/>
        <v>14</v>
      </c>
      <c r="BG38" s="278">
        <f t="shared" si="98"/>
        <v>22</v>
      </c>
      <c r="BH38" s="140">
        <f t="shared" si="93"/>
        <v>2282</v>
      </c>
      <c r="BI38" s="138">
        <v>2052</v>
      </c>
      <c r="BJ38" s="138" t="s">
        <v>128</v>
      </c>
      <c r="BK38" s="16" t="s">
        <v>141</v>
      </c>
      <c r="BP38" s="128"/>
    </row>
    <row r="39" spans="1:68" x14ac:dyDescent="0.25">
      <c r="A39" s="433" t="s">
        <v>129</v>
      </c>
      <c r="B39" s="447" t="s">
        <v>130</v>
      </c>
      <c r="C39" s="478" t="s">
        <v>269</v>
      </c>
      <c r="D39" s="381">
        <f>SUM(D40:D45)</f>
        <v>444</v>
      </c>
      <c r="E39" s="381">
        <f>SUM(E40:E44)</f>
        <v>0</v>
      </c>
      <c r="F39" s="381">
        <f>SUM(F40:F45)</f>
        <v>444</v>
      </c>
      <c r="G39" s="381">
        <f t="shared" ref="G39:H39" si="99">SUM(G40:G45)</f>
        <v>56</v>
      </c>
      <c r="H39" s="381">
        <f t="shared" si="99"/>
        <v>2</v>
      </c>
      <c r="I39" s="381">
        <f>SUM(I40:I44)</f>
        <v>432</v>
      </c>
      <c r="J39" s="380">
        <f>K39+L39+M39</f>
        <v>432</v>
      </c>
      <c r="K39" s="381">
        <f>SUM(K40:K44)</f>
        <v>164</v>
      </c>
      <c r="L39" s="381">
        <f t="shared" ref="L39:N39" si="100">SUM(L40:L45)</f>
        <v>268</v>
      </c>
      <c r="M39" s="381">
        <f t="shared" si="100"/>
        <v>0</v>
      </c>
      <c r="N39" s="381">
        <f t="shared" si="100"/>
        <v>0</v>
      </c>
      <c r="O39" s="381">
        <f>SUM(O45)</f>
        <v>4</v>
      </c>
      <c r="P39" s="381">
        <f t="shared" ref="P39:Q39" si="101">SUM(P45)</f>
        <v>2</v>
      </c>
      <c r="Q39" s="381">
        <f t="shared" si="101"/>
        <v>6</v>
      </c>
      <c r="R39" s="381">
        <f>SUM(R40:R44)</f>
        <v>432</v>
      </c>
      <c r="S39" s="381">
        <f>SUM(S40:S44)</f>
        <v>432</v>
      </c>
      <c r="T39" s="383">
        <f>SUM(T40:T44)</f>
        <v>0</v>
      </c>
      <c r="U39" s="381">
        <f t="shared" ref="U39:BG39" si="102">SUM(U40:U44)</f>
        <v>0</v>
      </c>
      <c r="V39" s="381">
        <f t="shared" si="102"/>
        <v>0</v>
      </c>
      <c r="W39" s="381">
        <f t="shared" si="102"/>
        <v>0</v>
      </c>
      <c r="X39" s="384">
        <f t="shared" si="102"/>
        <v>0</v>
      </c>
      <c r="Y39" s="385">
        <f t="shared" si="102"/>
        <v>0</v>
      </c>
      <c r="Z39" s="381">
        <f t="shared" si="102"/>
        <v>0</v>
      </c>
      <c r="AA39" s="381">
        <f t="shared" si="102"/>
        <v>0</v>
      </c>
      <c r="AB39" s="381">
        <f t="shared" si="102"/>
        <v>0</v>
      </c>
      <c r="AC39" s="386">
        <f t="shared" si="102"/>
        <v>0</v>
      </c>
      <c r="AD39" s="385">
        <f>SUM(AD40:AD44)</f>
        <v>156</v>
      </c>
      <c r="AE39" s="381">
        <f t="shared" si="102"/>
        <v>2</v>
      </c>
      <c r="AF39" s="381">
        <f t="shared" si="102"/>
        <v>0</v>
      </c>
      <c r="AG39" s="382">
        <f t="shared" si="102"/>
        <v>4</v>
      </c>
      <c r="AH39" s="384">
        <f t="shared" si="102"/>
        <v>6</v>
      </c>
      <c r="AI39" s="385">
        <f t="shared" si="102"/>
        <v>108</v>
      </c>
      <c r="AJ39" s="381">
        <f t="shared" si="102"/>
        <v>0</v>
      </c>
      <c r="AK39" s="381">
        <f t="shared" si="102"/>
        <v>0</v>
      </c>
      <c r="AL39" s="381">
        <f t="shared" si="102"/>
        <v>0</v>
      </c>
      <c r="AM39" s="386">
        <f t="shared" si="102"/>
        <v>0</v>
      </c>
      <c r="AN39" s="383">
        <f t="shared" si="102"/>
        <v>60</v>
      </c>
      <c r="AO39" s="381">
        <f t="shared" si="102"/>
        <v>0</v>
      </c>
      <c r="AP39" s="381">
        <f t="shared" si="102"/>
        <v>0</v>
      </c>
      <c r="AQ39" s="381">
        <f t="shared" si="102"/>
        <v>0</v>
      </c>
      <c r="AR39" s="384">
        <f t="shared" si="102"/>
        <v>0</v>
      </c>
      <c r="AS39" s="385">
        <f t="shared" si="102"/>
        <v>72</v>
      </c>
      <c r="AT39" s="381">
        <f t="shared" si="102"/>
        <v>0</v>
      </c>
      <c r="AU39" s="381">
        <f t="shared" si="102"/>
        <v>0</v>
      </c>
      <c r="AV39" s="381">
        <f t="shared" si="102"/>
        <v>0</v>
      </c>
      <c r="AW39" s="386">
        <f t="shared" si="102"/>
        <v>0</v>
      </c>
      <c r="AX39" s="382">
        <f t="shared" si="102"/>
        <v>36</v>
      </c>
      <c r="AY39" s="381">
        <f t="shared" si="102"/>
        <v>0</v>
      </c>
      <c r="AZ39" s="381">
        <f t="shared" si="102"/>
        <v>0</v>
      </c>
      <c r="BA39" s="381">
        <f t="shared" si="102"/>
        <v>0</v>
      </c>
      <c r="BB39" s="384">
        <f t="shared" si="102"/>
        <v>0</v>
      </c>
      <c r="BC39" s="385">
        <f t="shared" si="102"/>
        <v>0</v>
      </c>
      <c r="BD39" s="381">
        <f t="shared" si="102"/>
        <v>0</v>
      </c>
      <c r="BE39" s="381">
        <f t="shared" si="102"/>
        <v>0</v>
      </c>
      <c r="BF39" s="381">
        <f t="shared" si="102"/>
        <v>0</v>
      </c>
      <c r="BG39" s="387">
        <f t="shared" si="102"/>
        <v>0</v>
      </c>
      <c r="BH39" s="24">
        <f t="shared" si="93"/>
        <v>398</v>
      </c>
      <c r="BI39" s="32">
        <v>900</v>
      </c>
      <c r="BJ39" s="32" t="s">
        <v>128</v>
      </c>
      <c r="BK39" s="16" t="s">
        <v>115</v>
      </c>
      <c r="BP39" s="128"/>
    </row>
    <row r="40" spans="1:68" ht="27.75" customHeight="1" x14ac:dyDescent="0.25">
      <c r="A40" s="461" t="s">
        <v>131</v>
      </c>
      <c r="B40" s="426" t="s">
        <v>136</v>
      </c>
      <c r="C40" s="479" t="s">
        <v>58</v>
      </c>
      <c r="D40" s="545">
        <v>84</v>
      </c>
      <c r="E40" s="499">
        <f>F40-D40</f>
        <v>0</v>
      </c>
      <c r="F40" s="1">
        <f>H40+I40+N40+O40+Q40</f>
        <v>84</v>
      </c>
      <c r="G40" s="12">
        <v>0</v>
      </c>
      <c r="H40" s="539">
        <f>U40+Z40+AE40+AJ40+AO40+AT40+AY40+BD40</f>
        <v>2</v>
      </c>
      <c r="I40" s="1">
        <f>T40+Y40+AD40+AI40+AN40+AS40+AX40+BC40</f>
        <v>72</v>
      </c>
      <c r="J40" s="362">
        <f>K40+L40+M40</f>
        <v>72</v>
      </c>
      <c r="K40" s="1">
        <f>I40-L40-M40</f>
        <v>72</v>
      </c>
      <c r="L40" s="281">
        <v>0</v>
      </c>
      <c r="M40" s="1"/>
      <c r="N40" s="1"/>
      <c r="O40" s="1">
        <f t="shared" ref="O40:O44" si="103">W40+AB40+AG40+AL40+AQ40+AV40+BA40+BF40</f>
        <v>4</v>
      </c>
      <c r="P40" s="1">
        <f>SUM(U40,Z40,AE40,AJ40,AO40,AT40,AY40,BD40)</f>
        <v>2</v>
      </c>
      <c r="Q40" s="1">
        <f>X40+AC40+AH40+AM40+AR40+AW40+BB40+BG40</f>
        <v>6</v>
      </c>
      <c r="R40" s="388">
        <v>72</v>
      </c>
      <c r="S40" s="224">
        <f>T40+Y40+AD40+AI40+AN40+AS40+AX40+BC40</f>
        <v>72</v>
      </c>
      <c r="T40" s="207"/>
      <c r="U40" s="4"/>
      <c r="V40" s="3"/>
      <c r="W40" s="13"/>
      <c r="X40" s="196"/>
      <c r="Y40" s="106"/>
      <c r="Z40" s="4"/>
      <c r="AA40" s="242"/>
      <c r="AB40" s="154"/>
      <c r="AC40" s="114"/>
      <c r="AD40" s="465">
        <v>72</v>
      </c>
      <c r="AE40" s="4">
        <v>2</v>
      </c>
      <c r="AF40" s="3"/>
      <c r="AG40" s="157">
        <v>4</v>
      </c>
      <c r="AH40" s="199">
        <v>6</v>
      </c>
      <c r="AI40" s="462"/>
      <c r="AJ40" s="4"/>
      <c r="AK40" s="242"/>
      <c r="AL40" s="154"/>
      <c r="AM40" s="114"/>
      <c r="AN40" s="209"/>
      <c r="AO40" s="4"/>
      <c r="AP40" s="3"/>
      <c r="AQ40" s="13"/>
      <c r="AR40" s="196"/>
      <c r="AS40" s="106"/>
      <c r="AT40" s="4"/>
      <c r="AU40" s="3"/>
      <c r="AV40" s="13"/>
      <c r="AW40" s="114"/>
      <c r="AX40" s="242"/>
      <c r="AY40" s="4"/>
      <c r="AZ40" s="3"/>
      <c r="BA40" s="13"/>
      <c r="BB40" s="196"/>
      <c r="BC40" s="107"/>
      <c r="BD40" s="4"/>
      <c r="BE40" s="3"/>
      <c r="BF40" s="13"/>
      <c r="BG40" s="277"/>
      <c r="BH40" s="24">
        <f t="shared" si="93"/>
        <v>74</v>
      </c>
      <c r="BI40" s="138">
        <v>216</v>
      </c>
      <c r="BJ40" s="138" t="s">
        <v>128</v>
      </c>
      <c r="BK40" s="16" t="s">
        <v>139</v>
      </c>
      <c r="BP40" s="128"/>
    </row>
    <row r="41" spans="1:68" ht="33" customHeight="1" x14ac:dyDescent="0.25">
      <c r="A41" s="461" t="s">
        <v>132</v>
      </c>
      <c r="B41" s="426" t="s">
        <v>56</v>
      </c>
      <c r="C41" s="479" t="s">
        <v>206</v>
      </c>
      <c r="D41" s="6">
        <v>108</v>
      </c>
      <c r="E41" s="499">
        <f t="shared" ref="E41:E44" si="104">F41-D41</f>
        <v>0</v>
      </c>
      <c r="F41" s="1">
        <f t="shared" ref="F41:F43" si="105">H41+I41+N41+O41+Q41</f>
        <v>108</v>
      </c>
      <c r="G41" s="12"/>
      <c r="H41" s="539">
        <f t="shared" ref="H41:H98" si="106">U41+Z41+AE41+AJ41+AO41+AT41+AY41+BD41</f>
        <v>0</v>
      </c>
      <c r="I41" s="1">
        <f t="shared" ref="I41:I98" si="107">T41+Y41+AD41+AI41+AN41+AS41+AX41+BC41</f>
        <v>108</v>
      </c>
      <c r="J41" s="362">
        <f t="shared" si="40"/>
        <v>108</v>
      </c>
      <c r="K41" s="1">
        <f t="shared" ref="K41:K98" si="108">I41-L41-M41</f>
        <v>0</v>
      </c>
      <c r="L41" s="281">
        <v>108</v>
      </c>
      <c r="M41" s="1"/>
      <c r="N41" s="1"/>
      <c r="O41" s="1">
        <f t="shared" si="103"/>
        <v>0</v>
      </c>
      <c r="P41" s="1">
        <f t="shared" ref="P41:P44" si="109">SUM(U41,Z41,AE41,AJ41,AO41,AT41,AY41,BD41)</f>
        <v>0</v>
      </c>
      <c r="Q41" s="1">
        <f t="shared" ref="Q41:Q44" si="110">X41+AC41+AH41+AM41+AR41+AW41+BB41+BG41</f>
        <v>0</v>
      </c>
      <c r="R41" s="388">
        <v>108</v>
      </c>
      <c r="S41" s="224">
        <f t="shared" ref="S41:S44" si="111">T41+Y41+AD41+AI41+AN41+AS41+AX41+BC41</f>
        <v>108</v>
      </c>
      <c r="T41" s="207"/>
      <c r="U41" s="4"/>
      <c r="V41" s="3"/>
      <c r="W41" s="13"/>
      <c r="X41" s="196"/>
      <c r="Y41" s="106"/>
      <c r="Z41" s="4"/>
      <c r="AA41" s="242"/>
      <c r="AB41" s="154"/>
      <c r="AC41" s="114"/>
      <c r="AD41" s="407"/>
      <c r="AE41" s="4"/>
      <c r="AF41" s="3"/>
      <c r="AG41" s="154"/>
      <c r="AH41" s="196"/>
      <c r="AI41" s="462">
        <v>36</v>
      </c>
      <c r="AJ41" s="4"/>
      <c r="AK41" s="242"/>
      <c r="AL41" s="154"/>
      <c r="AM41" s="114"/>
      <c r="AN41" s="463">
        <v>36</v>
      </c>
      <c r="AO41" s="4"/>
      <c r="AP41" s="3"/>
      <c r="AQ41" s="13"/>
      <c r="AR41" s="196"/>
      <c r="AS41" s="464">
        <v>36</v>
      </c>
      <c r="AT41" s="4"/>
      <c r="AU41" s="3"/>
      <c r="AV41" s="13"/>
      <c r="AW41" s="114"/>
      <c r="AX41" s="242"/>
      <c r="AY41" s="4"/>
      <c r="AZ41" s="3"/>
      <c r="BA41" s="13"/>
      <c r="BB41" s="196"/>
      <c r="BC41" s="107"/>
      <c r="BD41" s="4"/>
      <c r="BE41" s="3"/>
      <c r="BF41" s="13"/>
      <c r="BG41" s="277"/>
      <c r="BH41" s="24">
        <f t="shared" si="93"/>
        <v>108</v>
      </c>
      <c r="BI41" s="138">
        <v>1296</v>
      </c>
      <c r="BJ41" s="138" t="s">
        <v>128</v>
      </c>
      <c r="BK41" s="16" t="s">
        <v>142</v>
      </c>
      <c r="BP41" s="128"/>
    </row>
    <row r="42" spans="1:68" ht="24" customHeight="1" x14ac:dyDescent="0.25">
      <c r="A42" s="461" t="s">
        <v>133</v>
      </c>
      <c r="B42" s="426" t="s">
        <v>176</v>
      </c>
      <c r="C42" s="472" t="s">
        <v>91</v>
      </c>
      <c r="D42" s="6">
        <v>72</v>
      </c>
      <c r="E42" s="499">
        <f t="shared" si="104"/>
        <v>0</v>
      </c>
      <c r="F42" s="1">
        <f>H42+I42+N42+O42+Q42</f>
        <v>72</v>
      </c>
      <c r="G42" s="12">
        <v>18</v>
      </c>
      <c r="H42" s="539">
        <f t="shared" si="106"/>
        <v>0</v>
      </c>
      <c r="I42" s="1">
        <f t="shared" si="107"/>
        <v>72</v>
      </c>
      <c r="J42" s="362">
        <f t="shared" si="40"/>
        <v>72</v>
      </c>
      <c r="K42" s="1">
        <f t="shared" si="108"/>
        <v>54</v>
      </c>
      <c r="L42" s="281">
        <v>18</v>
      </c>
      <c r="M42" s="1"/>
      <c r="N42" s="1"/>
      <c r="O42" s="1">
        <f t="shared" si="103"/>
        <v>0</v>
      </c>
      <c r="P42" s="1">
        <f t="shared" si="109"/>
        <v>0</v>
      </c>
      <c r="Q42" s="1">
        <f t="shared" si="110"/>
        <v>0</v>
      </c>
      <c r="R42" s="388">
        <v>72</v>
      </c>
      <c r="S42" s="224">
        <f t="shared" si="111"/>
        <v>72</v>
      </c>
      <c r="T42" s="207"/>
      <c r="U42" s="4"/>
      <c r="V42" s="3"/>
      <c r="W42" s="13"/>
      <c r="X42" s="196"/>
      <c r="Y42" s="106"/>
      <c r="Z42" s="4"/>
      <c r="AA42" s="242"/>
      <c r="AB42" s="154"/>
      <c r="AC42" s="114"/>
      <c r="AD42" s="462">
        <v>36</v>
      </c>
      <c r="AE42" s="4"/>
      <c r="AF42" s="3"/>
      <c r="AG42" s="154"/>
      <c r="AH42" s="196"/>
      <c r="AI42" s="464">
        <v>36</v>
      </c>
      <c r="AJ42" s="4"/>
      <c r="AK42" s="242"/>
      <c r="AL42" s="154"/>
      <c r="AM42" s="114"/>
      <c r="AN42" s="463"/>
      <c r="AO42" s="4"/>
      <c r="AP42" s="3"/>
      <c r="AQ42" s="13"/>
      <c r="AR42" s="196"/>
      <c r="AS42" s="106"/>
      <c r="AT42" s="4"/>
      <c r="AU42" s="3"/>
      <c r="AV42" s="13"/>
      <c r="AW42" s="114"/>
      <c r="AX42" s="242"/>
      <c r="AY42" s="4"/>
      <c r="AZ42" s="3"/>
      <c r="BA42" s="13"/>
      <c r="BB42" s="196"/>
      <c r="BC42" s="107"/>
      <c r="BD42" s="4"/>
      <c r="BE42" s="3"/>
      <c r="BF42" s="13"/>
      <c r="BG42" s="277"/>
      <c r="BH42" s="24">
        <f t="shared" si="93"/>
        <v>72</v>
      </c>
      <c r="BI42" s="138">
        <v>1476</v>
      </c>
      <c r="BJ42" s="138" t="s">
        <v>128</v>
      </c>
      <c r="BK42" s="88" t="s">
        <v>144</v>
      </c>
      <c r="BP42" s="128"/>
    </row>
    <row r="43" spans="1:68" ht="26.25" customHeight="1" x14ac:dyDescent="0.25">
      <c r="A43" s="461" t="s">
        <v>134</v>
      </c>
      <c r="B43" s="426" t="s">
        <v>38</v>
      </c>
      <c r="C43" s="479" t="s">
        <v>152</v>
      </c>
      <c r="D43" s="6">
        <v>144</v>
      </c>
      <c r="E43" s="499">
        <f t="shared" si="104"/>
        <v>0</v>
      </c>
      <c r="F43" s="1">
        <f t="shared" si="105"/>
        <v>144</v>
      </c>
      <c r="G43" s="12">
        <v>38</v>
      </c>
      <c r="H43" s="539">
        <f t="shared" si="106"/>
        <v>0</v>
      </c>
      <c r="I43" s="1">
        <f t="shared" si="107"/>
        <v>144</v>
      </c>
      <c r="J43" s="362">
        <f t="shared" si="40"/>
        <v>144</v>
      </c>
      <c r="K43" s="1">
        <f t="shared" si="108"/>
        <v>2</v>
      </c>
      <c r="L43" s="281">
        <v>142</v>
      </c>
      <c r="M43" s="1"/>
      <c r="N43" s="1"/>
      <c r="O43" s="1">
        <f t="shared" si="103"/>
        <v>0</v>
      </c>
      <c r="P43" s="1">
        <f t="shared" si="109"/>
        <v>0</v>
      </c>
      <c r="Q43" s="1">
        <f t="shared" si="110"/>
        <v>0</v>
      </c>
      <c r="R43" s="388">
        <v>144</v>
      </c>
      <c r="S43" s="224">
        <f t="shared" si="111"/>
        <v>144</v>
      </c>
      <c r="T43" s="207"/>
      <c r="U43" s="4"/>
      <c r="V43" s="3"/>
      <c r="W43" s="13"/>
      <c r="X43" s="196"/>
      <c r="Y43" s="106"/>
      <c r="Z43" s="4"/>
      <c r="AA43" s="242"/>
      <c r="AB43" s="154"/>
      <c r="AC43" s="114"/>
      <c r="AD43" s="462">
        <v>48</v>
      </c>
      <c r="AE43" s="4"/>
      <c r="AF43" s="3"/>
      <c r="AG43" s="154"/>
      <c r="AH43" s="196"/>
      <c r="AI43" s="462">
        <v>36</v>
      </c>
      <c r="AJ43" s="4"/>
      <c r="AK43" s="242"/>
      <c r="AL43" s="154"/>
      <c r="AM43" s="114"/>
      <c r="AN43" s="463">
        <v>24</v>
      </c>
      <c r="AO43" s="4"/>
      <c r="AP43" s="3"/>
      <c r="AQ43" s="13"/>
      <c r="AR43" s="196"/>
      <c r="AS43" s="462">
        <v>36</v>
      </c>
      <c r="AT43" s="4"/>
      <c r="AU43" s="3"/>
      <c r="AV43" s="13"/>
      <c r="AW43" s="114"/>
      <c r="AX43" s="242"/>
      <c r="AY43" s="4"/>
      <c r="AZ43" s="3"/>
      <c r="BA43" s="13"/>
      <c r="BB43" s="196"/>
      <c r="BC43" s="107"/>
      <c r="BD43" s="4"/>
      <c r="BE43" s="3"/>
      <c r="BF43" s="13"/>
      <c r="BG43" s="277"/>
      <c r="BH43" s="24">
        <f t="shared" si="93"/>
        <v>144</v>
      </c>
      <c r="BI43" s="130">
        <f>SUM(BI38:BI42)</f>
        <v>5940</v>
      </c>
      <c r="BJ43" s="130" t="s">
        <v>128</v>
      </c>
      <c r="BK43" s="16" t="s">
        <v>146</v>
      </c>
      <c r="BP43" s="128"/>
    </row>
    <row r="44" spans="1:68" ht="21" customHeight="1" x14ac:dyDescent="0.25">
      <c r="A44" s="461" t="s">
        <v>135</v>
      </c>
      <c r="B44" s="426" t="s">
        <v>57</v>
      </c>
      <c r="C44" s="479" t="s">
        <v>268</v>
      </c>
      <c r="D44" s="6">
        <v>36</v>
      </c>
      <c r="E44" s="499">
        <f t="shared" si="104"/>
        <v>0</v>
      </c>
      <c r="F44" s="1">
        <f>H44+I44+N44+O44+Q44</f>
        <v>36</v>
      </c>
      <c r="G44" s="12"/>
      <c r="H44" s="539">
        <f t="shared" si="106"/>
        <v>0</v>
      </c>
      <c r="I44" s="1">
        <f t="shared" si="107"/>
        <v>36</v>
      </c>
      <c r="J44" s="362">
        <f t="shared" si="40"/>
        <v>36</v>
      </c>
      <c r="K44" s="1">
        <f t="shared" si="108"/>
        <v>36</v>
      </c>
      <c r="L44" s="281">
        <v>0</v>
      </c>
      <c r="M44" s="1"/>
      <c r="N44" s="1"/>
      <c r="O44" s="1">
        <f t="shared" si="103"/>
        <v>0</v>
      </c>
      <c r="P44" s="1">
        <f t="shared" si="109"/>
        <v>0</v>
      </c>
      <c r="Q44" s="1">
        <f t="shared" si="110"/>
        <v>0</v>
      </c>
      <c r="R44" s="388">
        <v>36</v>
      </c>
      <c r="S44" s="224">
        <f t="shared" si="111"/>
        <v>36</v>
      </c>
      <c r="T44" s="207"/>
      <c r="U44" s="4"/>
      <c r="V44" s="3"/>
      <c r="W44" s="13"/>
      <c r="X44" s="196"/>
      <c r="Y44" s="106"/>
      <c r="Z44" s="4"/>
      <c r="AA44" s="242"/>
      <c r="AB44" s="154"/>
      <c r="AC44" s="114"/>
      <c r="AD44" s="407"/>
      <c r="AE44" s="4"/>
      <c r="AF44" s="3"/>
      <c r="AG44" s="154"/>
      <c r="AH44" s="196"/>
      <c r="AI44" s="107"/>
      <c r="AJ44" s="4"/>
      <c r="AK44" s="242"/>
      <c r="AL44" s="154"/>
      <c r="AM44" s="114"/>
      <c r="AN44" s="209"/>
      <c r="AO44" s="4"/>
      <c r="AP44" s="3"/>
      <c r="AQ44" s="13"/>
      <c r="AR44" s="196"/>
      <c r="AS44" s="106"/>
      <c r="AT44" s="4"/>
      <c r="AU44" s="3"/>
      <c r="AV44" s="13"/>
      <c r="AW44" s="114"/>
      <c r="AX44" s="537">
        <v>36</v>
      </c>
      <c r="AY44" s="4"/>
      <c r="AZ44" s="3"/>
      <c r="BA44" s="13"/>
      <c r="BB44" s="196"/>
      <c r="BC44" s="107"/>
      <c r="BD44" s="4"/>
      <c r="BE44" s="3"/>
      <c r="BF44" s="13"/>
      <c r="BG44" s="277"/>
      <c r="BH44" s="24">
        <f t="shared" si="93"/>
        <v>0</v>
      </c>
      <c r="BI44" s="8"/>
      <c r="BJ44" s="8"/>
      <c r="BP44" s="128"/>
    </row>
    <row r="45" spans="1:68" ht="21.75" customHeight="1" x14ac:dyDescent="0.25">
      <c r="A45" s="511" t="s">
        <v>25</v>
      </c>
      <c r="B45" s="512" t="s">
        <v>126</v>
      </c>
      <c r="C45" s="513"/>
      <c r="D45" s="514"/>
      <c r="E45" s="517">
        <f t="shared" ref="E45" si="112">F45-D45</f>
        <v>0</v>
      </c>
      <c r="F45" s="531"/>
      <c r="G45" s="149"/>
      <c r="H45" s="514">
        <f t="shared" si="106"/>
        <v>0</v>
      </c>
      <c r="I45" s="149">
        <f t="shared" si="107"/>
        <v>0</v>
      </c>
      <c r="J45" s="149">
        <f t="shared" si="40"/>
        <v>0</v>
      </c>
      <c r="K45" s="149">
        <f t="shared" si="108"/>
        <v>0</v>
      </c>
      <c r="L45" s="149"/>
      <c r="M45" s="149"/>
      <c r="N45" s="149"/>
      <c r="O45" s="506">
        <f>SUM(O40:O44)</f>
        <v>4</v>
      </c>
      <c r="P45" s="506">
        <f>SUM(P40:P44)</f>
        <v>2</v>
      </c>
      <c r="Q45" s="506">
        <f>SUM(Q40:Q44)</f>
        <v>6</v>
      </c>
      <c r="R45" s="363"/>
      <c r="S45" s="221"/>
      <c r="T45" s="207"/>
      <c r="U45" s="4"/>
      <c r="V45" s="3"/>
      <c r="W45" s="13"/>
      <c r="X45" s="196"/>
      <c r="Y45" s="106"/>
      <c r="Z45" s="4"/>
      <c r="AA45" s="242"/>
      <c r="AB45" s="154"/>
      <c r="AC45" s="114"/>
      <c r="AD45" s="107"/>
      <c r="AE45" s="4"/>
      <c r="AF45" s="3"/>
      <c r="AG45" s="154"/>
      <c r="AH45" s="196"/>
      <c r="AI45" s="107"/>
      <c r="AJ45" s="4"/>
      <c r="AK45" s="242"/>
      <c r="AL45" s="154"/>
      <c r="AM45" s="114"/>
      <c r="AN45" s="209"/>
      <c r="AO45" s="4"/>
      <c r="AP45" s="3"/>
      <c r="AQ45" s="13"/>
      <c r="AR45" s="196"/>
      <c r="AS45" s="106"/>
      <c r="AT45" s="4"/>
      <c r="AU45" s="3"/>
      <c r="AV45" s="13"/>
      <c r="AW45" s="114"/>
      <c r="AX45" s="242"/>
      <c r="AY45" s="4"/>
      <c r="AZ45" s="3"/>
      <c r="BA45" s="13"/>
      <c r="BB45" s="196"/>
      <c r="BC45" s="107"/>
      <c r="BD45" s="4"/>
      <c r="BE45" s="3"/>
      <c r="BF45" s="13"/>
      <c r="BG45" s="277"/>
      <c r="BH45" s="24"/>
      <c r="BI45" s="8"/>
      <c r="BJ45" s="8"/>
      <c r="BP45" s="128"/>
    </row>
    <row r="46" spans="1:68" ht="24" customHeight="1" x14ac:dyDescent="0.25">
      <c r="A46" s="433" t="s">
        <v>59</v>
      </c>
      <c r="B46" s="433" t="s">
        <v>60</v>
      </c>
      <c r="C46" s="470" t="s">
        <v>256</v>
      </c>
      <c r="D46" s="381">
        <f>SUM(D47:D62)</f>
        <v>690</v>
      </c>
      <c r="E46" s="397">
        <f>SUM(E47:E62)</f>
        <v>219</v>
      </c>
      <c r="F46" s="381">
        <f>SUM(F47:F63)</f>
        <v>909</v>
      </c>
      <c r="G46" s="381">
        <f>SUM(G47:G62)</f>
        <v>457</v>
      </c>
      <c r="H46" s="381">
        <f>SUM(H47:H63)</f>
        <v>4</v>
      </c>
      <c r="I46" s="381">
        <f>SUM(I47:I62)</f>
        <v>873</v>
      </c>
      <c r="J46" s="380">
        <f>K46+L46+M46</f>
        <v>873</v>
      </c>
      <c r="K46" s="381">
        <f>SUM(K47:K62)</f>
        <v>374</v>
      </c>
      <c r="L46" s="381">
        <f>SUM(L47:L63)</f>
        <v>463</v>
      </c>
      <c r="M46" s="381">
        <f>SUM(M47:M63)</f>
        <v>36</v>
      </c>
      <c r="N46" s="381">
        <f>SUM(N47:N63)</f>
        <v>0</v>
      </c>
      <c r="O46" s="381">
        <f>SUM(O63)</f>
        <v>14</v>
      </c>
      <c r="P46" s="381">
        <f t="shared" ref="P46:Q46" si="113">SUM(P63)</f>
        <v>4</v>
      </c>
      <c r="Q46" s="381">
        <f t="shared" si="113"/>
        <v>18</v>
      </c>
      <c r="R46" s="397">
        <f>SUM(R47:R62)</f>
        <v>648</v>
      </c>
      <c r="S46" s="397">
        <f>SUM(S47:S62)</f>
        <v>873</v>
      </c>
      <c r="T46" s="383">
        <f>SUM(T47:T61)</f>
        <v>0</v>
      </c>
      <c r="U46" s="381">
        <f>SUM(U47:U63)</f>
        <v>0</v>
      </c>
      <c r="V46" s="381">
        <f>SUM(V47:V63)</f>
        <v>0</v>
      </c>
      <c r="W46" s="381">
        <f t="shared" ref="W46:BG46" si="114">SUM(W47:W63)</f>
        <v>0</v>
      </c>
      <c r="X46" s="384">
        <f t="shared" si="114"/>
        <v>0</v>
      </c>
      <c r="Y46" s="385">
        <f t="shared" si="114"/>
        <v>0</v>
      </c>
      <c r="Z46" s="381">
        <f t="shared" si="114"/>
        <v>0</v>
      </c>
      <c r="AA46" s="381">
        <f t="shared" si="114"/>
        <v>0</v>
      </c>
      <c r="AB46" s="381">
        <f t="shared" si="114"/>
        <v>0</v>
      </c>
      <c r="AC46" s="386">
        <f t="shared" si="114"/>
        <v>0</v>
      </c>
      <c r="AD46" s="385">
        <f>SUM(AD47:AD63)</f>
        <v>261</v>
      </c>
      <c r="AE46" s="381">
        <f t="shared" si="114"/>
        <v>4</v>
      </c>
      <c r="AF46" s="381">
        <f t="shared" si="114"/>
        <v>0</v>
      </c>
      <c r="AG46" s="382">
        <f t="shared" si="114"/>
        <v>8</v>
      </c>
      <c r="AH46" s="384">
        <f t="shared" si="114"/>
        <v>12</v>
      </c>
      <c r="AI46" s="385">
        <f t="shared" si="114"/>
        <v>252</v>
      </c>
      <c r="AJ46" s="381">
        <f t="shared" si="114"/>
        <v>0</v>
      </c>
      <c r="AK46" s="381">
        <f t="shared" si="114"/>
        <v>0</v>
      </c>
      <c r="AL46" s="381">
        <f t="shared" si="114"/>
        <v>6</v>
      </c>
      <c r="AM46" s="386">
        <f t="shared" si="114"/>
        <v>6</v>
      </c>
      <c r="AN46" s="383">
        <f t="shared" si="114"/>
        <v>72</v>
      </c>
      <c r="AO46" s="381">
        <f t="shared" si="114"/>
        <v>0</v>
      </c>
      <c r="AP46" s="381">
        <f t="shared" si="114"/>
        <v>0</v>
      </c>
      <c r="AQ46" s="381">
        <f>SUM(AQ47:AQ63)</f>
        <v>0</v>
      </c>
      <c r="AR46" s="384">
        <f t="shared" si="114"/>
        <v>0</v>
      </c>
      <c r="AS46" s="385">
        <f t="shared" si="114"/>
        <v>36</v>
      </c>
      <c r="AT46" s="381">
        <f t="shared" si="114"/>
        <v>0</v>
      </c>
      <c r="AU46" s="381">
        <f t="shared" si="114"/>
        <v>0</v>
      </c>
      <c r="AV46" s="381">
        <f t="shared" si="114"/>
        <v>0</v>
      </c>
      <c r="AW46" s="386">
        <f t="shared" si="114"/>
        <v>0</v>
      </c>
      <c r="AX46" s="382">
        <f>SUM(AX47:AX63)</f>
        <v>144</v>
      </c>
      <c r="AY46" s="381">
        <f t="shared" si="114"/>
        <v>0</v>
      </c>
      <c r="AZ46" s="381">
        <f t="shared" si="114"/>
        <v>0</v>
      </c>
      <c r="BA46" s="381">
        <f t="shared" si="114"/>
        <v>0</v>
      </c>
      <c r="BB46" s="384">
        <f t="shared" si="114"/>
        <v>0</v>
      </c>
      <c r="BC46" s="385">
        <f t="shared" si="114"/>
        <v>108</v>
      </c>
      <c r="BD46" s="381">
        <f t="shared" si="114"/>
        <v>0</v>
      </c>
      <c r="BE46" s="381">
        <f t="shared" si="114"/>
        <v>0</v>
      </c>
      <c r="BF46" s="381">
        <f t="shared" si="114"/>
        <v>0</v>
      </c>
      <c r="BG46" s="387">
        <f t="shared" si="114"/>
        <v>0</v>
      </c>
      <c r="BH46" s="24">
        <f>T46+U46+Y46+Z46+AD46+AE46+AI46+AJ46+AN46+AO46+AS46+AT46</f>
        <v>625</v>
      </c>
      <c r="BI46" s="8"/>
      <c r="BJ46" s="8"/>
      <c r="BP46" s="128"/>
    </row>
    <row r="47" spans="1:68" ht="24.75" customHeight="1" x14ac:dyDescent="0.25">
      <c r="A47" s="429" t="s">
        <v>61</v>
      </c>
      <c r="B47" s="426" t="s">
        <v>177</v>
      </c>
      <c r="C47" s="479" t="s">
        <v>154</v>
      </c>
      <c r="D47" s="545">
        <v>84</v>
      </c>
      <c r="E47" s="500">
        <f>F47-D47</f>
        <v>24</v>
      </c>
      <c r="F47" s="3">
        <f>H47+I47+N47+O47+Q47</f>
        <v>108</v>
      </c>
      <c r="G47" s="12">
        <v>48</v>
      </c>
      <c r="H47" s="539">
        <f t="shared" si="106"/>
        <v>2</v>
      </c>
      <c r="I47" s="1">
        <f>T47+Y47+AD47+AI47+AN47+AS47+AX47+BC47</f>
        <v>96</v>
      </c>
      <c r="J47" s="362">
        <f>K47+L47+M47</f>
        <v>96</v>
      </c>
      <c r="K47" s="1">
        <f t="shared" si="108"/>
        <v>48</v>
      </c>
      <c r="L47" s="281">
        <v>48</v>
      </c>
      <c r="M47" s="3"/>
      <c r="N47" s="3"/>
      <c r="O47" s="181">
        <f t="shared" ref="O47:O62" si="115">W47+AB47+AG47+AL47+AQ47+AV47+BA47+BF47</f>
        <v>4</v>
      </c>
      <c r="P47" s="1">
        <f>SUM(U47,Z47,AE47,AJ47,AO47,AT47,AY47,BD47)</f>
        <v>2</v>
      </c>
      <c r="Q47" s="181">
        <f t="shared" ref="Q47:Q62" si="116">X47+AC47+AH47+AM47+AR47+AW47+BB47+BG47</f>
        <v>6</v>
      </c>
      <c r="R47" s="395">
        <v>72</v>
      </c>
      <c r="S47" s="224">
        <f>T47+Y47+AD47+AI47+AN47+AS47+AX47+BC47</f>
        <v>96</v>
      </c>
      <c r="T47" s="207"/>
      <c r="U47" s="4"/>
      <c r="V47" s="3"/>
      <c r="W47" s="13"/>
      <c r="X47" s="196"/>
      <c r="Y47" s="407"/>
      <c r="Z47" s="4"/>
      <c r="AA47" s="242"/>
      <c r="AB47" s="154"/>
      <c r="AC47" s="114"/>
      <c r="AD47" s="465">
        <v>60</v>
      </c>
      <c r="AE47" s="61">
        <v>2</v>
      </c>
      <c r="AF47" s="10"/>
      <c r="AG47" s="157">
        <v>4</v>
      </c>
      <c r="AH47" s="199">
        <v>6</v>
      </c>
      <c r="AI47" s="464">
        <v>36</v>
      </c>
      <c r="AJ47" s="61"/>
      <c r="AK47" s="424"/>
      <c r="AL47" s="157"/>
      <c r="AM47" s="117"/>
      <c r="AN47" s="463"/>
      <c r="AO47" s="4"/>
      <c r="AP47" s="3"/>
      <c r="AQ47" s="13"/>
      <c r="AR47" s="13"/>
      <c r="AS47" s="106"/>
      <c r="AT47" s="4"/>
      <c r="AU47" s="3"/>
      <c r="AV47" s="13"/>
      <c r="AW47" s="114"/>
      <c r="AX47" s="242"/>
      <c r="AY47" s="4"/>
      <c r="AZ47" s="3"/>
      <c r="BA47" s="13"/>
      <c r="BB47" s="196"/>
      <c r="BC47" s="107"/>
      <c r="BD47" s="4"/>
      <c r="BE47" s="3"/>
      <c r="BF47" s="13"/>
      <c r="BG47" s="277"/>
      <c r="BH47" s="24">
        <f>T47+U47+Y47+Z47+AD47+AE47+AI47+AJ47+AN47+AO47+AS47+AT47</f>
        <v>98</v>
      </c>
      <c r="BP47" s="128"/>
    </row>
    <row r="48" spans="1:68" ht="24" customHeight="1" x14ac:dyDescent="0.25">
      <c r="A48" s="429" t="s">
        <v>62</v>
      </c>
      <c r="B48" s="426" t="s">
        <v>178</v>
      </c>
      <c r="C48" s="479" t="s">
        <v>245</v>
      </c>
      <c r="D48" s="545">
        <v>76</v>
      </c>
      <c r="E48" s="500">
        <f t="shared" ref="E48:E62" si="117">F48-D48</f>
        <v>0</v>
      </c>
      <c r="F48" s="3">
        <f t="shared" ref="F48:F62" si="118">H48+I48+N48+O48+Q48</f>
        <v>76</v>
      </c>
      <c r="G48" s="12">
        <v>42</v>
      </c>
      <c r="H48" s="539">
        <f t="shared" si="106"/>
        <v>0</v>
      </c>
      <c r="I48" s="1">
        <f t="shared" si="107"/>
        <v>72</v>
      </c>
      <c r="J48" s="362">
        <f>K48+L48+M48</f>
        <v>72</v>
      </c>
      <c r="K48" s="1">
        <f t="shared" si="108"/>
        <v>30</v>
      </c>
      <c r="L48" s="281">
        <v>42</v>
      </c>
      <c r="M48" s="3"/>
      <c r="N48" s="3"/>
      <c r="O48" s="181">
        <f t="shared" si="115"/>
        <v>2</v>
      </c>
      <c r="P48" s="1">
        <f t="shared" ref="P48:P62" si="119">SUM(U48,Z48,AE48,AJ48,AO48,AT48,AY48,BD48)</f>
        <v>0</v>
      </c>
      <c r="Q48" s="181">
        <f t="shared" si="116"/>
        <v>2</v>
      </c>
      <c r="R48" s="395">
        <v>72</v>
      </c>
      <c r="S48" s="224">
        <f t="shared" ref="S48:S56" si="120">T48+Y48+AD48+AI48+AN48+AS48+AX48+BC48</f>
        <v>72</v>
      </c>
      <c r="T48" s="207"/>
      <c r="U48" s="4"/>
      <c r="V48" s="3"/>
      <c r="W48" s="13"/>
      <c r="X48" s="196"/>
      <c r="Y48" s="407"/>
      <c r="Z48" s="4"/>
      <c r="AA48" s="242"/>
      <c r="AB48" s="154"/>
      <c r="AC48" s="114"/>
      <c r="AD48" s="425"/>
      <c r="AE48" s="61"/>
      <c r="AF48" s="10"/>
      <c r="AG48" s="157"/>
      <c r="AH48" s="199"/>
      <c r="AI48" s="492">
        <v>72</v>
      </c>
      <c r="AJ48" s="61"/>
      <c r="AK48" s="424"/>
      <c r="AL48" s="157">
        <v>2</v>
      </c>
      <c r="AM48" s="117">
        <v>2</v>
      </c>
      <c r="AN48" s="463"/>
      <c r="AO48" s="4"/>
      <c r="AP48" s="3"/>
      <c r="AQ48" s="13"/>
      <c r="AR48" s="13"/>
      <c r="AS48" s="106"/>
      <c r="AT48" s="4"/>
      <c r="AU48" s="3"/>
      <c r="AV48" s="13"/>
      <c r="AW48" s="114"/>
      <c r="AX48" s="242"/>
      <c r="AY48" s="4"/>
      <c r="AZ48" s="3"/>
      <c r="BA48" s="13"/>
      <c r="BB48" s="196"/>
      <c r="BC48" s="107"/>
      <c r="BD48" s="4"/>
      <c r="BE48" s="3"/>
      <c r="BF48" s="13"/>
      <c r="BG48" s="277"/>
      <c r="BH48" s="24">
        <f t="shared" ref="BH48:BH56" si="121">T48+U48+Y48+Z48+AD48+AE48+AI48+AJ48+AN48+AO48+AS48+AT48</f>
        <v>72</v>
      </c>
      <c r="BP48" s="128"/>
    </row>
    <row r="49" spans="1:68" ht="36" customHeight="1" x14ac:dyDescent="0.25">
      <c r="A49" s="429" t="s">
        <v>64</v>
      </c>
      <c r="B49" s="426" t="s">
        <v>179</v>
      </c>
      <c r="C49" s="472" t="s">
        <v>247</v>
      </c>
      <c r="D49" s="6">
        <v>36</v>
      </c>
      <c r="E49" s="500">
        <f t="shared" si="117"/>
        <v>36</v>
      </c>
      <c r="F49" s="3">
        <f t="shared" si="118"/>
        <v>72</v>
      </c>
      <c r="G49" s="12">
        <v>32</v>
      </c>
      <c r="H49" s="495">
        <f t="shared" si="106"/>
        <v>0</v>
      </c>
      <c r="I49" s="1">
        <f t="shared" si="107"/>
        <v>72</v>
      </c>
      <c r="J49" s="362">
        <f>K49+L49+M49</f>
        <v>72</v>
      </c>
      <c r="K49" s="1">
        <f t="shared" si="108"/>
        <v>36</v>
      </c>
      <c r="L49" s="281">
        <v>36</v>
      </c>
      <c r="M49" s="3"/>
      <c r="N49" s="3"/>
      <c r="O49" s="1">
        <f t="shared" si="115"/>
        <v>0</v>
      </c>
      <c r="P49" s="1">
        <f t="shared" si="119"/>
        <v>0</v>
      </c>
      <c r="Q49" s="1">
        <f t="shared" si="116"/>
        <v>0</v>
      </c>
      <c r="R49" s="395">
        <v>36</v>
      </c>
      <c r="S49" s="224">
        <f t="shared" si="120"/>
        <v>72</v>
      </c>
      <c r="T49" s="207"/>
      <c r="U49" s="4"/>
      <c r="V49" s="3"/>
      <c r="W49" s="13"/>
      <c r="X49" s="196"/>
      <c r="Y49" s="407"/>
      <c r="Z49" s="4"/>
      <c r="AA49" s="242"/>
      <c r="AB49" s="154"/>
      <c r="AC49" s="114"/>
      <c r="AD49" s="425"/>
      <c r="AE49" s="61"/>
      <c r="AF49" s="10"/>
      <c r="AG49" s="157"/>
      <c r="AH49" s="199"/>
      <c r="AI49" s="462"/>
      <c r="AJ49" s="61"/>
      <c r="AK49" s="424"/>
      <c r="AL49" s="157"/>
      <c r="AM49" s="117"/>
      <c r="AN49" s="463"/>
      <c r="AO49" s="4"/>
      <c r="AP49" s="3"/>
      <c r="AQ49" s="13"/>
      <c r="AR49" s="13"/>
      <c r="AS49" s="106"/>
      <c r="AT49" s="4"/>
      <c r="AU49" s="3"/>
      <c r="AV49" s="13"/>
      <c r="AW49" s="114"/>
      <c r="AX49" s="494">
        <v>36</v>
      </c>
      <c r="AY49" s="4"/>
      <c r="AZ49" s="3"/>
      <c r="BA49" s="13"/>
      <c r="BB49" s="196"/>
      <c r="BC49" s="486">
        <v>36</v>
      </c>
      <c r="BD49" s="4"/>
      <c r="BE49" s="3"/>
      <c r="BF49" s="13"/>
      <c r="BG49" s="277"/>
      <c r="BH49" s="24">
        <f t="shared" si="121"/>
        <v>0</v>
      </c>
      <c r="BP49" s="128"/>
    </row>
    <row r="50" spans="1:68" ht="34.5" customHeight="1" x14ac:dyDescent="0.25">
      <c r="A50" s="429" t="s">
        <v>65</v>
      </c>
      <c r="B50" s="426" t="s">
        <v>180</v>
      </c>
      <c r="C50" s="472" t="s">
        <v>91</v>
      </c>
      <c r="D50" s="6">
        <v>42</v>
      </c>
      <c r="E50" s="500">
        <f t="shared" si="117"/>
        <v>30</v>
      </c>
      <c r="F50" s="3">
        <f t="shared" si="118"/>
        <v>72</v>
      </c>
      <c r="G50" s="12">
        <v>44</v>
      </c>
      <c r="H50" s="539">
        <f t="shared" si="106"/>
        <v>0</v>
      </c>
      <c r="I50" s="1">
        <f t="shared" si="107"/>
        <v>72</v>
      </c>
      <c r="J50" s="362">
        <f t="shared" si="40"/>
        <v>72</v>
      </c>
      <c r="K50" s="1">
        <f t="shared" si="108"/>
        <v>28</v>
      </c>
      <c r="L50" s="281">
        <v>44</v>
      </c>
      <c r="M50" s="3"/>
      <c r="N50" s="3"/>
      <c r="O50" s="1">
        <f t="shared" si="115"/>
        <v>0</v>
      </c>
      <c r="P50" s="1">
        <f t="shared" si="119"/>
        <v>0</v>
      </c>
      <c r="Q50" s="1">
        <f t="shared" si="116"/>
        <v>0</v>
      </c>
      <c r="R50" s="395">
        <v>36</v>
      </c>
      <c r="S50" s="224">
        <f t="shared" si="120"/>
        <v>72</v>
      </c>
      <c r="T50" s="207"/>
      <c r="U50" s="4"/>
      <c r="V50" s="3"/>
      <c r="W50" s="13"/>
      <c r="X50" s="196"/>
      <c r="Y50" s="407"/>
      <c r="Z50" s="4"/>
      <c r="AA50" s="242"/>
      <c r="AB50" s="154"/>
      <c r="AC50" s="114"/>
      <c r="AD50" s="462">
        <v>36</v>
      </c>
      <c r="AE50" s="61"/>
      <c r="AF50" s="10"/>
      <c r="AG50" s="157"/>
      <c r="AH50" s="199"/>
      <c r="AI50" s="464">
        <v>36</v>
      </c>
      <c r="AJ50" s="61"/>
      <c r="AK50" s="424"/>
      <c r="AL50" s="157"/>
      <c r="AM50" s="117"/>
      <c r="AN50" s="463"/>
      <c r="AO50" s="4"/>
      <c r="AP50" s="3"/>
      <c r="AQ50" s="13"/>
      <c r="AR50" s="13"/>
      <c r="AS50" s="106"/>
      <c r="AT50" s="4"/>
      <c r="AU50" s="3"/>
      <c r="AV50" s="13"/>
      <c r="AW50" s="114"/>
      <c r="AX50" s="242"/>
      <c r="AY50" s="4"/>
      <c r="AZ50" s="3"/>
      <c r="BA50" s="13"/>
      <c r="BB50" s="196"/>
      <c r="BC50" s="107"/>
      <c r="BD50" s="4"/>
      <c r="BE50" s="3"/>
      <c r="BF50" s="13"/>
      <c r="BG50" s="277"/>
      <c r="BH50" s="24">
        <f t="shared" si="121"/>
        <v>72</v>
      </c>
      <c r="BP50" s="128"/>
    </row>
    <row r="51" spans="1:68" ht="24.75" customHeight="1" x14ac:dyDescent="0.25">
      <c r="A51" s="429" t="s">
        <v>66</v>
      </c>
      <c r="B51" s="426" t="s">
        <v>181</v>
      </c>
      <c r="C51" s="479" t="s">
        <v>58</v>
      </c>
      <c r="D51" s="545">
        <v>84</v>
      </c>
      <c r="E51" s="500">
        <f t="shared" si="117"/>
        <v>18</v>
      </c>
      <c r="F51" s="3">
        <f t="shared" si="118"/>
        <v>102</v>
      </c>
      <c r="G51" s="12">
        <v>49</v>
      </c>
      <c r="H51" s="539">
        <f t="shared" si="106"/>
        <v>2</v>
      </c>
      <c r="I51" s="1">
        <f t="shared" si="107"/>
        <v>90</v>
      </c>
      <c r="J51" s="362">
        <f t="shared" si="40"/>
        <v>90</v>
      </c>
      <c r="K51" s="1">
        <f t="shared" si="108"/>
        <v>45</v>
      </c>
      <c r="L51" s="281">
        <v>45</v>
      </c>
      <c r="M51" s="3"/>
      <c r="N51" s="3"/>
      <c r="O51" s="181">
        <f t="shared" si="115"/>
        <v>4</v>
      </c>
      <c r="P51" s="1">
        <f t="shared" si="119"/>
        <v>2</v>
      </c>
      <c r="Q51" s="181">
        <f t="shared" si="116"/>
        <v>6</v>
      </c>
      <c r="R51" s="395">
        <v>72</v>
      </c>
      <c r="S51" s="224">
        <f>T51+Y51+AD51+AI51+AN51+AS51+AX51+BC51</f>
        <v>90</v>
      </c>
      <c r="T51" s="207"/>
      <c r="U51" s="4"/>
      <c r="V51" s="3"/>
      <c r="W51" s="13"/>
      <c r="X51" s="196"/>
      <c r="Y51" s="407"/>
      <c r="Z51" s="4"/>
      <c r="AA51" s="242"/>
      <c r="AB51" s="154"/>
      <c r="AC51" s="114"/>
      <c r="AD51" s="465">
        <v>90</v>
      </c>
      <c r="AE51" s="61">
        <v>2</v>
      </c>
      <c r="AF51" s="10"/>
      <c r="AG51" s="157">
        <v>4</v>
      </c>
      <c r="AH51" s="199">
        <v>6</v>
      </c>
      <c r="AI51" s="462"/>
      <c r="AJ51" s="61"/>
      <c r="AK51" s="424"/>
      <c r="AL51" s="157"/>
      <c r="AM51" s="117"/>
      <c r="AN51" s="463"/>
      <c r="AO51" s="4"/>
      <c r="AP51" s="3"/>
      <c r="AQ51" s="13"/>
      <c r="AR51" s="13"/>
      <c r="AS51" s="407"/>
      <c r="AT51" s="4"/>
      <c r="AU51" s="3"/>
      <c r="AV51" s="13"/>
      <c r="AW51" s="114"/>
      <c r="AX51" s="242"/>
      <c r="AY51" s="4"/>
      <c r="AZ51" s="3"/>
      <c r="BA51" s="13"/>
      <c r="BB51" s="196"/>
      <c r="BC51" s="107"/>
      <c r="BD51" s="4"/>
      <c r="BE51" s="3"/>
      <c r="BF51" s="13"/>
      <c r="BG51" s="277"/>
      <c r="BH51" s="24">
        <f t="shared" si="121"/>
        <v>92</v>
      </c>
      <c r="BP51" s="128"/>
    </row>
    <row r="52" spans="1:68" ht="33" customHeight="1" x14ac:dyDescent="0.25">
      <c r="A52" s="429" t="s">
        <v>67</v>
      </c>
      <c r="B52" s="426" t="s">
        <v>182</v>
      </c>
      <c r="C52" s="472" t="s">
        <v>91</v>
      </c>
      <c r="D52" s="6">
        <v>72</v>
      </c>
      <c r="E52" s="500">
        <f t="shared" si="117"/>
        <v>0</v>
      </c>
      <c r="F52" s="3">
        <f t="shared" si="118"/>
        <v>72</v>
      </c>
      <c r="G52" s="12">
        <v>22</v>
      </c>
      <c r="H52" s="539">
        <f t="shared" si="106"/>
        <v>0</v>
      </c>
      <c r="I52" s="1">
        <f t="shared" si="107"/>
        <v>72</v>
      </c>
      <c r="J52" s="362">
        <f t="shared" si="40"/>
        <v>72</v>
      </c>
      <c r="K52" s="1">
        <f t="shared" si="108"/>
        <v>14</v>
      </c>
      <c r="L52" s="281">
        <v>22</v>
      </c>
      <c r="M52" s="3">
        <v>36</v>
      </c>
      <c r="N52" s="3"/>
      <c r="O52" s="1">
        <f t="shared" si="115"/>
        <v>0</v>
      </c>
      <c r="P52" s="1">
        <f t="shared" si="119"/>
        <v>0</v>
      </c>
      <c r="Q52" s="1">
        <f t="shared" si="116"/>
        <v>0</v>
      </c>
      <c r="R52" s="395">
        <v>72</v>
      </c>
      <c r="S52" s="224">
        <f t="shared" si="120"/>
        <v>72</v>
      </c>
      <c r="T52" s="207"/>
      <c r="U52" s="4"/>
      <c r="V52" s="3"/>
      <c r="W52" s="13"/>
      <c r="X52" s="196"/>
      <c r="Y52" s="407"/>
      <c r="Z52" s="4"/>
      <c r="AA52" s="242"/>
      <c r="AB52" s="154"/>
      <c r="AC52" s="114"/>
      <c r="AD52" s="425"/>
      <c r="AE52" s="61"/>
      <c r="AF52" s="10"/>
      <c r="AG52" s="157"/>
      <c r="AH52" s="199"/>
      <c r="AI52" s="462"/>
      <c r="AJ52" s="61"/>
      <c r="AK52" s="424"/>
      <c r="AL52" s="157"/>
      <c r="AM52" s="117"/>
      <c r="AN52" s="463">
        <v>36</v>
      </c>
      <c r="AO52" s="4"/>
      <c r="AP52" s="3"/>
      <c r="AQ52" s="13"/>
      <c r="AR52" s="13"/>
      <c r="AS52" s="464">
        <v>36</v>
      </c>
      <c r="AT52" s="4"/>
      <c r="AU52" s="3"/>
      <c r="AV52" s="13"/>
      <c r="AW52" s="114"/>
      <c r="AX52" s="242"/>
      <c r="AY52" s="4"/>
      <c r="AZ52" s="3"/>
      <c r="BA52" s="13"/>
      <c r="BB52" s="196"/>
      <c r="BC52" s="107"/>
      <c r="BD52" s="4"/>
      <c r="BE52" s="3"/>
      <c r="BF52" s="13"/>
      <c r="BG52" s="277"/>
      <c r="BH52" s="24">
        <f t="shared" si="121"/>
        <v>72</v>
      </c>
      <c r="BI52" s="16" t="s">
        <v>150</v>
      </c>
      <c r="BP52" s="128"/>
    </row>
    <row r="53" spans="1:68" ht="51.75" customHeight="1" x14ac:dyDescent="0.25">
      <c r="A53" s="429" t="s">
        <v>68</v>
      </c>
      <c r="B53" s="426" t="s">
        <v>183</v>
      </c>
      <c r="C53" s="480" t="s">
        <v>91</v>
      </c>
      <c r="D53" s="6">
        <v>36</v>
      </c>
      <c r="E53" s="500">
        <f t="shared" si="117"/>
        <v>30</v>
      </c>
      <c r="F53" s="3">
        <f t="shared" si="118"/>
        <v>66</v>
      </c>
      <c r="G53" s="12">
        <v>66</v>
      </c>
      <c r="H53" s="539">
        <f t="shared" si="106"/>
        <v>0</v>
      </c>
      <c r="I53" s="1">
        <f t="shared" si="107"/>
        <v>66</v>
      </c>
      <c r="J53" s="362">
        <f t="shared" si="40"/>
        <v>66</v>
      </c>
      <c r="K53" s="1">
        <f t="shared" si="108"/>
        <v>0</v>
      </c>
      <c r="L53" s="281">
        <v>66</v>
      </c>
      <c r="M53" s="3"/>
      <c r="N53" s="3"/>
      <c r="O53" s="1">
        <f t="shared" si="115"/>
        <v>0</v>
      </c>
      <c r="P53" s="1">
        <f t="shared" si="119"/>
        <v>0</v>
      </c>
      <c r="Q53" s="1">
        <f t="shared" si="116"/>
        <v>0</v>
      </c>
      <c r="R53" s="395">
        <v>36</v>
      </c>
      <c r="S53" s="224">
        <f t="shared" si="120"/>
        <v>66</v>
      </c>
      <c r="T53" s="207"/>
      <c r="U53" s="4"/>
      <c r="V53" s="3"/>
      <c r="W53" s="13"/>
      <c r="X53" s="196"/>
      <c r="Y53" s="407"/>
      <c r="Z53" s="4"/>
      <c r="AA53" s="242"/>
      <c r="AB53" s="154"/>
      <c r="AC53" s="114"/>
      <c r="AD53" s="462">
        <v>30</v>
      </c>
      <c r="AE53" s="61"/>
      <c r="AF53" s="10"/>
      <c r="AG53" s="157"/>
      <c r="AH53" s="199"/>
      <c r="AI53" s="464">
        <v>36</v>
      </c>
      <c r="AJ53" s="61"/>
      <c r="AK53" s="424"/>
      <c r="AL53" s="157"/>
      <c r="AM53" s="117"/>
      <c r="AN53" s="463"/>
      <c r="AO53" s="4"/>
      <c r="AP53" s="3"/>
      <c r="AQ53" s="13"/>
      <c r="AR53" s="13"/>
      <c r="AS53" s="107"/>
      <c r="AT53" s="4"/>
      <c r="AU53" s="3"/>
      <c r="AV53" s="13"/>
      <c r="AW53" s="114"/>
      <c r="AX53" s="242"/>
      <c r="AY53" s="4"/>
      <c r="AZ53" s="3"/>
      <c r="BA53" s="13"/>
      <c r="BB53" s="196"/>
      <c r="BC53" s="107"/>
      <c r="BD53" s="4"/>
      <c r="BE53" s="3"/>
      <c r="BF53" s="13"/>
      <c r="BG53" s="277"/>
      <c r="BH53" s="24">
        <f t="shared" si="121"/>
        <v>66</v>
      </c>
      <c r="BP53" s="128"/>
    </row>
    <row r="54" spans="1:68" ht="31.5" customHeight="1" x14ac:dyDescent="0.25">
      <c r="A54" s="429" t="s">
        <v>69</v>
      </c>
      <c r="B54" s="426" t="s">
        <v>209</v>
      </c>
      <c r="C54" s="479" t="s">
        <v>207</v>
      </c>
      <c r="D54" s="6">
        <v>36</v>
      </c>
      <c r="E54" s="500">
        <f t="shared" si="117"/>
        <v>0</v>
      </c>
      <c r="F54" s="3">
        <f t="shared" si="118"/>
        <v>36</v>
      </c>
      <c r="G54" s="12">
        <v>12</v>
      </c>
      <c r="H54" s="539">
        <f t="shared" si="106"/>
        <v>0</v>
      </c>
      <c r="I54" s="1">
        <f t="shared" si="107"/>
        <v>36</v>
      </c>
      <c r="J54" s="362">
        <f t="shared" si="40"/>
        <v>36</v>
      </c>
      <c r="K54" s="1">
        <f t="shared" si="108"/>
        <v>18</v>
      </c>
      <c r="L54" s="281">
        <v>18</v>
      </c>
      <c r="M54" s="3"/>
      <c r="N54" s="3"/>
      <c r="O54" s="1">
        <f t="shared" si="115"/>
        <v>0</v>
      </c>
      <c r="P54" s="1">
        <f t="shared" si="119"/>
        <v>0</v>
      </c>
      <c r="Q54" s="1">
        <f t="shared" si="116"/>
        <v>0</v>
      </c>
      <c r="R54" s="395">
        <v>36</v>
      </c>
      <c r="S54" s="224">
        <f t="shared" si="120"/>
        <v>36</v>
      </c>
      <c r="T54" s="207"/>
      <c r="U54" s="4"/>
      <c r="V54" s="3"/>
      <c r="W54" s="13"/>
      <c r="X54" s="196"/>
      <c r="Y54" s="407"/>
      <c r="Z54" s="4"/>
      <c r="AA54" s="242"/>
      <c r="AB54" s="154"/>
      <c r="AC54" s="114"/>
      <c r="AD54" s="462"/>
      <c r="AE54" s="61"/>
      <c r="AF54" s="10"/>
      <c r="AG54" s="157"/>
      <c r="AH54" s="199"/>
      <c r="AI54" s="462"/>
      <c r="AJ54" s="61"/>
      <c r="AK54" s="424"/>
      <c r="AL54" s="157"/>
      <c r="AM54" s="117"/>
      <c r="AN54" s="491">
        <v>36</v>
      </c>
      <c r="AO54" s="4"/>
      <c r="AP54" s="3"/>
      <c r="AQ54" s="13"/>
      <c r="AR54" s="13"/>
      <c r="AS54" s="107"/>
      <c r="AT54" s="4"/>
      <c r="AU54" s="3"/>
      <c r="AV54" s="13"/>
      <c r="AW54" s="114"/>
      <c r="AX54" s="242"/>
      <c r="AY54" s="4"/>
      <c r="AZ54" s="3"/>
      <c r="BA54" s="13"/>
      <c r="BB54" s="196"/>
      <c r="BC54" s="107"/>
      <c r="BD54" s="4"/>
      <c r="BE54" s="3"/>
      <c r="BF54" s="13"/>
      <c r="BG54" s="277"/>
      <c r="BH54" s="24">
        <f t="shared" si="121"/>
        <v>36</v>
      </c>
      <c r="BP54" s="128"/>
    </row>
    <row r="55" spans="1:68" ht="24" customHeight="1" x14ac:dyDescent="0.25">
      <c r="A55" s="429" t="s">
        <v>70</v>
      </c>
      <c r="B55" s="426" t="s">
        <v>210</v>
      </c>
      <c r="C55" s="480" t="s">
        <v>246</v>
      </c>
      <c r="D55" s="545">
        <v>40</v>
      </c>
      <c r="E55" s="500">
        <f>F55-D55</f>
        <v>0</v>
      </c>
      <c r="F55" s="3">
        <f t="shared" si="118"/>
        <v>40</v>
      </c>
      <c r="G55" s="12">
        <v>18</v>
      </c>
      <c r="H55" s="539">
        <f t="shared" si="106"/>
        <v>0</v>
      </c>
      <c r="I55" s="1">
        <f t="shared" si="107"/>
        <v>36</v>
      </c>
      <c r="J55" s="362">
        <f t="shared" si="40"/>
        <v>36</v>
      </c>
      <c r="K55" s="1">
        <f t="shared" si="108"/>
        <v>18</v>
      </c>
      <c r="L55" s="281">
        <v>18</v>
      </c>
      <c r="M55" s="3"/>
      <c r="N55" s="3"/>
      <c r="O55" s="181">
        <f t="shared" si="115"/>
        <v>2</v>
      </c>
      <c r="P55" s="1">
        <f t="shared" si="119"/>
        <v>0</v>
      </c>
      <c r="Q55" s="181">
        <f t="shared" si="116"/>
        <v>2</v>
      </c>
      <c r="R55" s="396">
        <v>36</v>
      </c>
      <c r="S55" s="224">
        <f t="shared" si="120"/>
        <v>36</v>
      </c>
      <c r="T55" s="207"/>
      <c r="U55" s="4"/>
      <c r="V55" s="3"/>
      <c r="W55" s="13"/>
      <c r="X55" s="196"/>
      <c r="Y55" s="407"/>
      <c r="Z55" s="4"/>
      <c r="AA55" s="242"/>
      <c r="AB55" s="154"/>
      <c r="AC55" s="114"/>
      <c r="AD55" s="425"/>
      <c r="AE55" s="61"/>
      <c r="AF55" s="10"/>
      <c r="AG55" s="157"/>
      <c r="AH55" s="199"/>
      <c r="AI55" s="492">
        <v>36</v>
      </c>
      <c r="AJ55" s="61"/>
      <c r="AK55" s="424"/>
      <c r="AL55" s="157">
        <v>2</v>
      </c>
      <c r="AM55" s="117">
        <v>2</v>
      </c>
      <c r="AN55" s="463"/>
      <c r="AO55" s="4"/>
      <c r="AP55" s="3"/>
      <c r="AQ55" s="13"/>
      <c r="AR55" s="13"/>
      <c r="AS55" s="106"/>
      <c r="AT55" s="4"/>
      <c r="AU55" s="3"/>
      <c r="AV55" s="13"/>
      <c r="AW55" s="114"/>
      <c r="AX55" s="242"/>
      <c r="AY55" s="4"/>
      <c r="AZ55" s="3"/>
      <c r="BA55" s="13"/>
      <c r="BB55" s="196"/>
      <c r="BC55" s="107"/>
      <c r="BD55" s="4"/>
      <c r="BE55" s="3"/>
      <c r="BF55" s="13"/>
      <c r="BG55" s="277"/>
      <c r="BH55" s="24">
        <f t="shared" si="121"/>
        <v>36</v>
      </c>
      <c r="BI55" s="16" t="s">
        <v>151</v>
      </c>
      <c r="BP55" s="128"/>
    </row>
    <row r="56" spans="1:68" ht="30" customHeight="1" x14ac:dyDescent="0.25">
      <c r="A56" s="429" t="s">
        <v>143</v>
      </c>
      <c r="B56" s="426" t="s">
        <v>211</v>
      </c>
      <c r="C56" s="480" t="s">
        <v>246</v>
      </c>
      <c r="D56" s="545">
        <v>40</v>
      </c>
      <c r="E56" s="500">
        <f t="shared" si="117"/>
        <v>0</v>
      </c>
      <c r="F56" s="3">
        <f t="shared" si="118"/>
        <v>40</v>
      </c>
      <c r="G56" s="12">
        <v>18</v>
      </c>
      <c r="H56" s="539">
        <f t="shared" si="106"/>
        <v>0</v>
      </c>
      <c r="I56" s="1">
        <f t="shared" si="107"/>
        <v>36</v>
      </c>
      <c r="J56" s="362">
        <f t="shared" si="40"/>
        <v>36</v>
      </c>
      <c r="K56" s="1">
        <f t="shared" si="108"/>
        <v>18</v>
      </c>
      <c r="L56" s="281">
        <v>18</v>
      </c>
      <c r="M56" s="3"/>
      <c r="N56" s="3"/>
      <c r="O56" s="181">
        <f t="shared" si="115"/>
        <v>2</v>
      </c>
      <c r="P56" s="1">
        <f t="shared" si="119"/>
        <v>0</v>
      </c>
      <c r="Q56" s="181">
        <f t="shared" si="116"/>
        <v>2</v>
      </c>
      <c r="R56" s="396">
        <v>36</v>
      </c>
      <c r="S56" s="224">
        <f t="shared" si="120"/>
        <v>36</v>
      </c>
      <c r="T56" s="207"/>
      <c r="U56" s="4"/>
      <c r="V56" s="3"/>
      <c r="W56" s="13"/>
      <c r="X56" s="196"/>
      <c r="Y56" s="407"/>
      <c r="Z56" s="4"/>
      <c r="AA56" s="242"/>
      <c r="AB56" s="154"/>
      <c r="AC56" s="114"/>
      <c r="AD56" s="425"/>
      <c r="AE56" s="61"/>
      <c r="AF56" s="10"/>
      <c r="AG56" s="157"/>
      <c r="AH56" s="199"/>
      <c r="AI56" s="492">
        <v>36</v>
      </c>
      <c r="AJ56" s="61"/>
      <c r="AK56" s="424"/>
      <c r="AL56" s="157">
        <v>2</v>
      </c>
      <c r="AM56" s="117">
        <v>2</v>
      </c>
      <c r="AN56" s="463"/>
      <c r="AO56" s="4"/>
      <c r="AP56" s="3"/>
      <c r="AQ56" s="13"/>
      <c r="AR56" s="13"/>
      <c r="AS56" s="106"/>
      <c r="AT56" s="4"/>
      <c r="AU56" s="3"/>
      <c r="AV56" s="13"/>
      <c r="AW56" s="114"/>
      <c r="AX56" s="242"/>
      <c r="AY56" s="4"/>
      <c r="AZ56" s="3"/>
      <c r="BA56" s="13"/>
      <c r="BB56" s="196"/>
      <c r="BC56" s="107"/>
      <c r="BD56" s="4"/>
      <c r="BE56" s="3"/>
      <c r="BF56" s="13"/>
      <c r="BG56" s="277"/>
      <c r="BH56" s="24">
        <f t="shared" si="121"/>
        <v>36</v>
      </c>
      <c r="BP56" s="128"/>
    </row>
    <row r="57" spans="1:68" ht="28.5" customHeight="1" x14ac:dyDescent="0.25">
      <c r="A57" s="429" t="s">
        <v>175</v>
      </c>
      <c r="B57" s="426" t="s">
        <v>212</v>
      </c>
      <c r="C57" s="472" t="s">
        <v>248</v>
      </c>
      <c r="D57" s="6">
        <v>36</v>
      </c>
      <c r="E57" s="500">
        <f t="shared" si="117"/>
        <v>0</v>
      </c>
      <c r="F57" s="3">
        <f t="shared" si="118"/>
        <v>36</v>
      </c>
      <c r="G57" s="12">
        <v>18</v>
      </c>
      <c r="H57" s="539">
        <f t="shared" si="106"/>
        <v>0</v>
      </c>
      <c r="I57" s="1">
        <f t="shared" si="107"/>
        <v>36</v>
      </c>
      <c r="J57" s="362">
        <f t="shared" si="40"/>
        <v>36</v>
      </c>
      <c r="K57" s="1">
        <f t="shared" si="108"/>
        <v>18</v>
      </c>
      <c r="L57" s="281">
        <v>18</v>
      </c>
      <c r="M57" s="3"/>
      <c r="N57" s="3"/>
      <c r="O57" s="1">
        <f t="shared" si="115"/>
        <v>0</v>
      </c>
      <c r="P57" s="1">
        <f t="shared" si="119"/>
        <v>0</v>
      </c>
      <c r="Q57" s="1">
        <f t="shared" si="116"/>
        <v>0</v>
      </c>
      <c r="R57" s="388">
        <v>36</v>
      </c>
      <c r="S57" s="224">
        <f>T57+Y57+AD57+AI57+AN57+AS57+AX57+BC57</f>
        <v>36</v>
      </c>
      <c r="T57" s="207"/>
      <c r="U57" s="4"/>
      <c r="V57" s="3"/>
      <c r="W57" s="13"/>
      <c r="X57" s="196"/>
      <c r="Y57" s="407"/>
      <c r="Z57" s="4"/>
      <c r="AA57" s="242"/>
      <c r="AB57" s="154"/>
      <c r="AC57" s="114"/>
      <c r="AD57" s="520"/>
      <c r="AE57" s="61"/>
      <c r="AF57" s="10"/>
      <c r="AG57" s="157"/>
      <c r="AH57" s="199"/>
      <c r="AI57" s="425"/>
      <c r="AJ57" s="61"/>
      <c r="AK57" s="424"/>
      <c r="AL57" s="157"/>
      <c r="AM57" s="117"/>
      <c r="AN57" s="463"/>
      <c r="AO57" s="4"/>
      <c r="AP57" s="3"/>
      <c r="AQ57" s="13"/>
      <c r="AR57" s="13"/>
      <c r="AS57" s="106"/>
      <c r="AT57" s="4"/>
      <c r="AU57" s="3"/>
      <c r="AV57" s="13"/>
      <c r="AW57" s="114"/>
      <c r="AX57" s="242"/>
      <c r="AY57" s="4"/>
      <c r="AZ57" s="3"/>
      <c r="BA57" s="13"/>
      <c r="BB57" s="196"/>
      <c r="BC57" s="486">
        <v>36</v>
      </c>
      <c r="BD57" s="4"/>
      <c r="BE57" s="3"/>
      <c r="BF57" s="13"/>
      <c r="BG57" s="277"/>
      <c r="BH57" s="24"/>
      <c r="BP57" s="128"/>
    </row>
    <row r="58" spans="1:68" ht="34.5" customHeight="1" x14ac:dyDescent="0.25">
      <c r="A58" s="429" t="s">
        <v>213</v>
      </c>
      <c r="B58" s="426" t="s">
        <v>216</v>
      </c>
      <c r="C58" s="472" t="s">
        <v>46</v>
      </c>
      <c r="D58" s="6">
        <v>36</v>
      </c>
      <c r="E58" s="500">
        <f t="shared" si="117"/>
        <v>0</v>
      </c>
      <c r="F58" s="3">
        <f t="shared" si="118"/>
        <v>36</v>
      </c>
      <c r="G58" s="12">
        <v>18</v>
      </c>
      <c r="H58" s="539">
        <f t="shared" si="106"/>
        <v>0</v>
      </c>
      <c r="I58" s="1">
        <f t="shared" si="107"/>
        <v>36</v>
      </c>
      <c r="J58" s="362">
        <f t="shared" si="40"/>
        <v>36</v>
      </c>
      <c r="K58" s="1">
        <f t="shared" si="108"/>
        <v>18</v>
      </c>
      <c r="L58" s="281">
        <v>18</v>
      </c>
      <c r="M58" s="3"/>
      <c r="N58" s="3"/>
      <c r="O58" s="1">
        <f t="shared" si="115"/>
        <v>0</v>
      </c>
      <c r="P58" s="1">
        <f t="shared" si="119"/>
        <v>0</v>
      </c>
      <c r="Q58" s="1">
        <f t="shared" si="116"/>
        <v>0</v>
      </c>
      <c r="R58" s="388">
        <v>36</v>
      </c>
      <c r="S58" s="224">
        <f t="shared" ref="S58:S62" si="122">T58+Y58+AD58+AI58+AN58+AS58+AX58+BC58</f>
        <v>36</v>
      </c>
      <c r="T58" s="207"/>
      <c r="U58" s="4"/>
      <c r="V58" s="3"/>
      <c r="W58" s="13"/>
      <c r="X58" s="196"/>
      <c r="Y58" s="407"/>
      <c r="Z58" s="4"/>
      <c r="AA58" s="242"/>
      <c r="AB58" s="154"/>
      <c r="AC58" s="114"/>
      <c r="AD58" s="520"/>
      <c r="AE58" s="61"/>
      <c r="AF58" s="10"/>
      <c r="AG58" s="157"/>
      <c r="AH58" s="199"/>
      <c r="AI58" s="510"/>
      <c r="AJ58" s="61"/>
      <c r="AK58" s="509"/>
      <c r="AL58" s="157"/>
      <c r="AM58" s="117"/>
      <c r="AN58" s="229"/>
      <c r="AO58" s="4"/>
      <c r="AP58" s="3"/>
      <c r="AQ58" s="13"/>
      <c r="AR58" s="196"/>
      <c r="AS58" s="106"/>
      <c r="AT58" s="4"/>
      <c r="AU58" s="3"/>
      <c r="AV58" s="13"/>
      <c r="AW58" s="114"/>
      <c r="AX58" s="409">
        <v>36</v>
      </c>
      <c r="AY58" s="4"/>
      <c r="AZ58" s="3"/>
      <c r="BA58" s="13"/>
      <c r="BB58" s="196"/>
      <c r="BC58" s="462"/>
      <c r="BD58" s="4"/>
      <c r="BE58" s="3"/>
      <c r="BF58" s="13"/>
      <c r="BG58" s="277"/>
      <c r="BH58" s="24"/>
      <c r="BP58" s="128"/>
    </row>
    <row r="59" spans="1:68" ht="21" customHeight="1" x14ac:dyDescent="0.25">
      <c r="A59" s="429" t="s">
        <v>214</v>
      </c>
      <c r="B59" s="426" t="s">
        <v>217</v>
      </c>
      <c r="C59" s="472" t="s">
        <v>46</v>
      </c>
      <c r="D59" s="6">
        <v>36</v>
      </c>
      <c r="E59" s="500">
        <f t="shared" si="117"/>
        <v>0</v>
      </c>
      <c r="F59" s="3">
        <f t="shared" si="118"/>
        <v>36</v>
      </c>
      <c r="G59" s="12">
        <v>18</v>
      </c>
      <c r="H59" s="539">
        <f t="shared" si="106"/>
        <v>0</v>
      </c>
      <c r="I59" s="1">
        <f t="shared" si="107"/>
        <v>36</v>
      </c>
      <c r="J59" s="362">
        <f t="shared" si="40"/>
        <v>36</v>
      </c>
      <c r="K59" s="1">
        <f t="shared" si="108"/>
        <v>18</v>
      </c>
      <c r="L59" s="281">
        <v>18</v>
      </c>
      <c r="M59" s="3"/>
      <c r="N59" s="3"/>
      <c r="O59" s="1">
        <f t="shared" si="115"/>
        <v>0</v>
      </c>
      <c r="P59" s="1">
        <f t="shared" si="119"/>
        <v>0</v>
      </c>
      <c r="Q59" s="1">
        <f t="shared" si="116"/>
        <v>0</v>
      </c>
      <c r="R59" s="388">
        <v>36</v>
      </c>
      <c r="S59" s="224">
        <f t="shared" si="122"/>
        <v>36</v>
      </c>
      <c r="T59" s="207"/>
      <c r="U59" s="4"/>
      <c r="V59" s="3"/>
      <c r="W59" s="13"/>
      <c r="X59" s="196"/>
      <c r="Y59" s="407"/>
      <c r="Z59" s="4"/>
      <c r="AA59" s="242"/>
      <c r="AB59" s="154"/>
      <c r="AC59" s="114"/>
      <c r="AD59" s="520"/>
      <c r="AE59" s="61"/>
      <c r="AF59" s="10"/>
      <c r="AG59" s="157"/>
      <c r="AH59" s="199"/>
      <c r="AI59" s="510"/>
      <c r="AJ59" s="61"/>
      <c r="AK59" s="509"/>
      <c r="AL59" s="157"/>
      <c r="AM59" s="117"/>
      <c r="AN59" s="229"/>
      <c r="AO59" s="4"/>
      <c r="AP59" s="3"/>
      <c r="AQ59" s="13"/>
      <c r="AR59" s="196"/>
      <c r="AS59" s="106"/>
      <c r="AT59" s="4"/>
      <c r="AU59" s="3"/>
      <c r="AV59" s="13"/>
      <c r="AW59" s="114"/>
      <c r="AX59" s="409">
        <v>36</v>
      </c>
      <c r="AY59" s="4"/>
      <c r="AZ59" s="3"/>
      <c r="BA59" s="13"/>
      <c r="BB59" s="196"/>
      <c r="BC59" s="107"/>
      <c r="BD59" s="4"/>
      <c r="BE59" s="3"/>
      <c r="BF59" s="13"/>
      <c r="BG59" s="277"/>
      <c r="BH59" s="24"/>
      <c r="BP59" s="128"/>
    </row>
    <row r="60" spans="1:68" ht="21.75" customHeight="1" x14ac:dyDescent="0.25">
      <c r="A60" s="429" t="s">
        <v>215</v>
      </c>
      <c r="B60" s="426" t="s">
        <v>218</v>
      </c>
      <c r="C60" s="472" t="s">
        <v>248</v>
      </c>
      <c r="D60" s="6">
        <v>36</v>
      </c>
      <c r="E60" s="500">
        <f t="shared" si="117"/>
        <v>0</v>
      </c>
      <c r="F60" s="3">
        <f t="shared" si="118"/>
        <v>36</v>
      </c>
      <c r="G60" s="12">
        <v>16</v>
      </c>
      <c r="H60" s="539">
        <f t="shared" si="106"/>
        <v>0</v>
      </c>
      <c r="I60" s="1">
        <f t="shared" si="107"/>
        <v>36</v>
      </c>
      <c r="J60" s="362">
        <f t="shared" si="40"/>
        <v>36</v>
      </c>
      <c r="K60" s="1">
        <f t="shared" si="108"/>
        <v>20</v>
      </c>
      <c r="L60" s="281">
        <v>16</v>
      </c>
      <c r="M60" s="3"/>
      <c r="N60" s="3"/>
      <c r="O60" s="1">
        <f t="shared" si="115"/>
        <v>0</v>
      </c>
      <c r="P60" s="1">
        <f t="shared" si="119"/>
        <v>0</v>
      </c>
      <c r="Q60" s="1">
        <f t="shared" si="116"/>
        <v>0</v>
      </c>
      <c r="R60" s="388">
        <v>36</v>
      </c>
      <c r="S60" s="224">
        <f t="shared" si="122"/>
        <v>36</v>
      </c>
      <c r="T60" s="207"/>
      <c r="U60" s="4"/>
      <c r="V60" s="3"/>
      <c r="W60" s="13"/>
      <c r="X60" s="196"/>
      <c r="Y60" s="407"/>
      <c r="Z60" s="4"/>
      <c r="AA60" s="242"/>
      <c r="AB60" s="154"/>
      <c r="AC60" s="114"/>
      <c r="AD60" s="520"/>
      <c r="AE60" s="61"/>
      <c r="AF60" s="10"/>
      <c r="AG60" s="157"/>
      <c r="AH60" s="199"/>
      <c r="AI60" s="510"/>
      <c r="AJ60" s="61"/>
      <c r="AK60" s="509"/>
      <c r="AL60" s="157"/>
      <c r="AM60" s="117"/>
      <c r="AN60" s="229"/>
      <c r="AO60" s="4"/>
      <c r="AP60" s="3"/>
      <c r="AQ60" s="13"/>
      <c r="AR60" s="196"/>
      <c r="AS60" s="106"/>
      <c r="AT60" s="4"/>
      <c r="AU60" s="3"/>
      <c r="AV60" s="13"/>
      <c r="AW60" s="114"/>
      <c r="AX60" s="242"/>
      <c r="AY60" s="4"/>
      <c r="AZ60" s="3"/>
      <c r="BA60" s="13"/>
      <c r="BB60" s="196"/>
      <c r="BC60" s="486">
        <v>36</v>
      </c>
      <c r="BD60" s="4"/>
      <c r="BE60" s="3"/>
      <c r="BF60" s="13"/>
      <c r="BG60" s="277"/>
      <c r="BH60" s="24"/>
      <c r="BP60" s="128"/>
    </row>
    <row r="61" spans="1:68" ht="22.5" customHeight="1" x14ac:dyDescent="0.25">
      <c r="A61" s="526" t="s">
        <v>232</v>
      </c>
      <c r="B61" s="426" t="s">
        <v>184</v>
      </c>
      <c r="C61" s="527" t="s">
        <v>46</v>
      </c>
      <c r="D61" s="6">
        <v>0</v>
      </c>
      <c r="E61" s="500">
        <f t="shared" si="117"/>
        <v>45</v>
      </c>
      <c r="F61" s="3">
        <f t="shared" si="118"/>
        <v>45</v>
      </c>
      <c r="G61" s="352">
        <v>18</v>
      </c>
      <c r="H61" s="539">
        <f t="shared" si="106"/>
        <v>0</v>
      </c>
      <c r="I61" s="1">
        <f t="shared" si="107"/>
        <v>45</v>
      </c>
      <c r="J61" s="362">
        <f t="shared" si="40"/>
        <v>45</v>
      </c>
      <c r="K61" s="1">
        <f t="shared" si="108"/>
        <v>27</v>
      </c>
      <c r="L61" s="281">
        <v>18</v>
      </c>
      <c r="M61" s="3"/>
      <c r="N61" s="3"/>
      <c r="O61" s="1">
        <f t="shared" si="115"/>
        <v>0</v>
      </c>
      <c r="P61" s="1">
        <f t="shared" si="119"/>
        <v>0</v>
      </c>
      <c r="Q61" s="1">
        <f t="shared" si="116"/>
        <v>0</v>
      </c>
      <c r="R61" s="388">
        <v>0</v>
      </c>
      <c r="S61" s="224">
        <f t="shared" si="122"/>
        <v>45</v>
      </c>
      <c r="T61" s="207"/>
      <c r="U61" s="4"/>
      <c r="V61" s="3"/>
      <c r="W61" s="13"/>
      <c r="X61" s="196"/>
      <c r="Y61" s="407"/>
      <c r="Z61" s="4"/>
      <c r="AA61" s="242"/>
      <c r="AB61" s="154"/>
      <c r="AC61" s="114"/>
      <c r="AD61" s="464">
        <v>45</v>
      </c>
      <c r="AE61" s="61"/>
      <c r="AF61" s="10"/>
      <c r="AG61" s="157"/>
      <c r="AH61" s="199"/>
      <c r="AI61" s="510"/>
      <c r="AJ61" s="61"/>
      <c r="AK61" s="509"/>
      <c r="AL61" s="157"/>
      <c r="AM61" s="117"/>
      <c r="AN61" s="229"/>
      <c r="AO61" s="4"/>
      <c r="AP61" s="3"/>
      <c r="AQ61" s="13"/>
      <c r="AR61" s="196"/>
      <c r="AS61" s="106"/>
      <c r="AT61" s="4"/>
      <c r="AU61" s="3"/>
      <c r="AV61" s="13"/>
      <c r="AW61" s="114"/>
      <c r="AX61" s="523"/>
      <c r="AY61" s="4"/>
      <c r="AZ61" s="3"/>
      <c r="BA61" s="13"/>
      <c r="BB61" s="196"/>
      <c r="BC61" s="407"/>
      <c r="BD61" s="4"/>
      <c r="BE61" s="3"/>
      <c r="BF61" s="13"/>
      <c r="BG61" s="277"/>
      <c r="BH61" s="24"/>
      <c r="BP61" s="128"/>
    </row>
    <row r="62" spans="1:68" ht="24" customHeight="1" x14ac:dyDescent="0.25">
      <c r="A62" s="526" t="s">
        <v>266</v>
      </c>
      <c r="B62" s="426" t="s">
        <v>267</v>
      </c>
      <c r="C62" s="479" t="s">
        <v>268</v>
      </c>
      <c r="D62" s="6">
        <v>0</v>
      </c>
      <c r="E62" s="500">
        <f t="shared" si="117"/>
        <v>36</v>
      </c>
      <c r="F62" s="3">
        <f t="shared" si="118"/>
        <v>36</v>
      </c>
      <c r="G62" s="352">
        <v>18</v>
      </c>
      <c r="H62" s="539">
        <f t="shared" si="106"/>
        <v>0</v>
      </c>
      <c r="I62" s="1">
        <f t="shared" si="107"/>
        <v>36</v>
      </c>
      <c r="J62" s="362">
        <f t="shared" si="40"/>
        <v>36</v>
      </c>
      <c r="K62" s="1">
        <f t="shared" si="108"/>
        <v>18</v>
      </c>
      <c r="L62" s="281">
        <v>18</v>
      </c>
      <c r="M62" s="3"/>
      <c r="N62" s="3"/>
      <c r="O62" s="1">
        <f t="shared" si="115"/>
        <v>0</v>
      </c>
      <c r="P62" s="1">
        <f t="shared" si="119"/>
        <v>0</v>
      </c>
      <c r="Q62" s="1">
        <f t="shared" si="116"/>
        <v>0</v>
      </c>
      <c r="R62" s="388">
        <v>0</v>
      </c>
      <c r="S62" s="224">
        <f t="shared" si="122"/>
        <v>36</v>
      </c>
      <c r="T62" s="207"/>
      <c r="U62" s="4"/>
      <c r="V62" s="3"/>
      <c r="W62" s="13"/>
      <c r="X62" s="196"/>
      <c r="Y62" s="407"/>
      <c r="Z62" s="4"/>
      <c r="AA62" s="242"/>
      <c r="AB62" s="154"/>
      <c r="AC62" s="114"/>
      <c r="AD62" s="462"/>
      <c r="AE62" s="61"/>
      <c r="AF62" s="10"/>
      <c r="AG62" s="157"/>
      <c r="AH62" s="199"/>
      <c r="AI62" s="536"/>
      <c r="AJ62" s="61"/>
      <c r="AK62" s="535"/>
      <c r="AL62" s="157"/>
      <c r="AM62" s="117"/>
      <c r="AN62" s="229"/>
      <c r="AO62" s="4"/>
      <c r="AP62" s="3"/>
      <c r="AQ62" s="13"/>
      <c r="AR62" s="196"/>
      <c r="AS62" s="106"/>
      <c r="AT62" s="4"/>
      <c r="AU62" s="3"/>
      <c r="AV62" s="13"/>
      <c r="AW62" s="114"/>
      <c r="AX62" s="537">
        <v>36</v>
      </c>
      <c r="AY62" s="4"/>
      <c r="AZ62" s="3"/>
      <c r="BA62" s="13"/>
      <c r="BB62" s="196"/>
      <c r="BC62" s="407"/>
      <c r="BD62" s="4"/>
      <c r="BE62" s="3"/>
      <c r="BF62" s="13"/>
      <c r="BG62" s="277"/>
      <c r="BH62" s="24"/>
      <c r="BP62" s="128"/>
    </row>
    <row r="63" spans="1:68" s="88" customFormat="1" ht="24.75" customHeight="1" x14ac:dyDescent="0.25">
      <c r="A63" s="511" t="s">
        <v>25</v>
      </c>
      <c r="B63" s="512" t="s">
        <v>126</v>
      </c>
      <c r="C63" s="515"/>
      <c r="D63" s="514"/>
      <c r="E63" s="517">
        <v>0</v>
      </c>
      <c r="F63" s="531"/>
      <c r="G63" s="149"/>
      <c r="H63" s="514">
        <f t="shared" si="106"/>
        <v>0</v>
      </c>
      <c r="I63" s="149">
        <f t="shared" si="107"/>
        <v>0</v>
      </c>
      <c r="J63" s="149">
        <f t="shared" si="40"/>
        <v>0</v>
      </c>
      <c r="K63" s="149">
        <f t="shared" si="108"/>
        <v>0</v>
      </c>
      <c r="L63" s="149"/>
      <c r="M63" s="149"/>
      <c r="N63" s="149"/>
      <c r="O63" s="332">
        <f>SUM(O47:O56)</f>
        <v>14</v>
      </c>
      <c r="P63" s="332">
        <f>SUM(P47:P56)</f>
        <v>4</v>
      </c>
      <c r="Q63" s="332">
        <f>SUM(Q47:Q56)</f>
        <v>18</v>
      </c>
      <c r="R63" s="388"/>
      <c r="S63" s="221"/>
      <c r="T63" s="209"/>
      <c r="U63" s="4"/>
      <c r="V63" s="3"/>
      <c r="W63" s="13"/>
      <c r="X63" s="196"/>
      <c r="Y63" s="107"/>
      <c r="Z63" s="4"/>
      <c r="AA63" s="242"/>
      <c r="AB63" s="154"/>
      <c r="AC63" s="114"/>
      <c r="AD63" s="520"/>
      <c r="AE63" s="61"/>
      <c r="AF63" s="10"/>
      <c r="AG63" s="157"/>
      <c r="AH63" s="199"/>
      <c r="AI63" s="425"/>
      <c r="AJ63" s="61"/>
      <c r="AK63" s="424"/>
      <c r="AL63" s="157"/>
      <c r="AM63" s="117"/>
      <c r="AN63" s="229"/>
      <c r="AO63" s="4"/>
      <c r="AP63" s="3"/>
      <c r="AQ63" s="13"/>
      <c r="AR63" s="196"/>
      <c r="AS63" s="106"/>
      <c r="AT63" s="4"/>
      <c r="AU63" s="3"/>
      <c r="AV63" s="13"/>
      <c r="AW63" s="114"/>
      <c r="AX63" s="242"/>
      <c r="AY63" s="4"/>
      <c r="AZ63" s="3"/>
      <c r="BA63" s="13"/>
      <c r="BB63" s="196"/>
      <c r="BC63" s="107"/>
      <c r="BD63" s="4"/>
      <c r="BE63" s="3"/>
      <c r="BF63" s="13"/>
      <c r="BG63" s="277"/>
      <c r="BH63" s="24"/>
      <c r="BP63" s="128"/>
    </row>
    <row r="64" spans="1:68" ht="30.75" customHeight="1" x14ac:dyDescent="0.25">
      <c r="A64" s="448" t="s">
        <v>71</v>
      </c>
      <c r="B64" s="448" t="s">
        <v>72</v>
      </c>
      <c r="C64" s="470" t="s">
        <v>261</v>
      </c>
      <c r="D64" s="544">
        <f>D65+D80+D86+D93+D99</f>
        <v>1818</v>
      </c>
      <c r="E64" s="544">
        <f>E65+E80+E86+E93+E99</f>
        <v>1077</v>
      </c>
      <c r="F64" s="381">
        <f>(F65+F80+F86+F93)+(F76+F77+F82+F83+F89+F90+F95+F96+F99)</f>
        <v>2895</v>
      </c>
      <c r="G64" s="381">
        <f>G65+G80+G86+G93++G99</f>
        <v>712</v>
      </c>
      <c r="H64" s="381">
        <f>H65+H80+H86+H93</f>
        <v>8</v>
      </c>
      <c r="I64" s="381">
        <f>I65+I80+I86+I93</f>
        <v>819</v>
      </c>
      <c r="J64" s="380">
        <f t="shared" si="40"/>
        <v>1611</v>
      </c>
      <c r="K64" s="381">
        <f t="shared" ref="K64:T64" si="123">K65+K80+K86+K93+K99</f>
        <v>899</v>
      </c>
      <c r="L64" s="381">
        <f t="shared" si="123"/>
        <v>712</v>
      </c>
      <c r="M64" s="381">
        <f t="shared" si="123"/>
        <v>0</v>
      </c>
      <c r="N64" s="381">
        <f t="shared" si="123"/>
        <v>1152</v>
      </c>
      <c r="O64" s="381">
        <f t="shared" si="123"/>
        <v>50</v>
      </c>
      <c r="P64" s="381">
        <f t="shared" si="123"/>
        <v>8</v>
      </c>
      <c r="Q64" s="381">
        <f t="shared" si="123"/>
        <v>74</v>
      </c>
      <c r="R64" s="385">
        <f>R65+R80+R86+R93+R99</f>
        <v>1584</v>
      </c>
      <c r="S64" s="386">
        <f t="shared" si="123"/>
        <v>2619</v>
      </c>
      <c r="T64" s="385">
        <f t="shared" si="123"/>
        <v>0</v>
      </c>
      <c r="U64" s="385">
        <f t="shared" ref="U64:AM64" si="124">U65+U80+U86+U93+U99</f>
        <v>0</v>
      </c>
      <c r="V64" s="385">
        <f t="shared" si="124"/>
        <v>0</v>
      </c>
      <c r="W64" s="385">
        <f t="shared" si="124"/>
        <v>0</v>
      </c>
      <c r="X64" s="385">
        <f t="shared" si="124"/>
        <v>0</v>
      </c>
      <c r="Y64" s="385">
        <f t="shared" si="124"/>
        <v>0</v>
      </c>
      <c r="Z64" s="385">
        <f t="shared" si="124"/>
        <v>0</v>
      </c>
      <c r="AA64" s="385">
        <f t="shared" si="124"/>
        <v>0</v>
      </c>
      <c r="AB64" s="385">
        <f t="shared" si="124"/>
        <v>0</v>
      </c>
      <c r="AC64" s="385">
        <f t="shared" si="124"/>
        <v>0</v>
      </c>
      <c r="AD64" s="385">
        <f t="shared" si="124"/>
        <v>123</v>
      </c>
      <c r="AE64" s="385">
        <f t="shared" si="124"/>
        <v>0</v>
      </c>
      <c r="AF64" s="385">
        <f t="shared" si="124"/>
        <v>36</v>
      </c>
      <c r="AG64" s="385">
        <f t="shared" si="124"/>
        <v>0</v>
      </c>
      <c r="AH64" s="385">
        <f t="shared" si="124"/>
        <v>0</v>
      </c>
      <c r="AI64" s="385">
        <f t="shared" si="124"/>
        <v>288</v>
      </c>
      <c r="AJ64" s="385">
        <f t="shared" si="124"/>
        <v>2</v>
      </c>
      <c r="AK64" s="385">
        <f t="shared" si="124"/>
        <v>180</v>
      </c>
      <c r="AL64" s="385">
        <f t="shared" si="124"/>
        <v>8</v>
      </c>
      <c r="AM64" s="385">
        <f t="shared" si="124"/>
        <v>14</v>
      </c>
      <c r="AN64" s="385">
        <f>AN65+AN80+AN86+AN93+AN99</f>
        <v>300</v>
      </c>
      <c r="AO64" s="385">
        <f t="shared" ref="AO64" si="125">AO65+AO80+AO86+AO93+AO99</f>
        <v>4</v>
      </c>
      <c r="AP64" s="385">
        <f t="shared" ref="AP64" si="126">AP65+AP80+AP86+AP93+AP99</f>
        <v>144</v>
      </c>
      <c r="AQ64" s="385">
        <f t="shared" ref="AQ64" si="127">AQ65+AQ80+AQ86+AQ93+AQ99</f>
        <v>14</v>
      </c>
      <c r="AR64" s="385">
        <f t="shared" ref="AR64" si="128">AR65+AR80+AR86+AR93+AR99</f>
        <v>18</v>
      </c>
      <c r="AS64" s="385">
        <f t="shared" ref="AS64" si="129">AS65+AS80+AS86+AS93+AS99</f>
        <v>540</v>
      </c>
      <c r="AT64" s="385">
        <f t="shared" ref="AT64" si="130">AT65+AT80+AT86+AT93+AT99</f>
        <v>2</v>
      </c>
      <c r="AU64" s="385">
        <f t="shared" ref="AU64" si="131">AU65+AU80+AU86+AU93+AU99</f>
        <v>216</v>
      </c>
      <c r="AV64" s="385">
        <f t="shared" ref="AV64" si="132">AV65+AV80+AV86+AV93+AV99</f>
        <v>14</v>
      </c>
      <c r="AW64" s="385">
        <f t="shared" ref="AW64" si="133">AW65+AW80+AW86+AW93+AW99</f>
        <v>20</v>
      </c>
      <c r="AX64" s="385">
        <f t="shared" ref="AX64" si="134">AX65+AX80+AX86+AX93+AX99</f>
        <v>252</v>
      </c>
      <c r="AY64" s="385">
        <f t="shared" ref="AY64" si="135">AY65+AY80+AY86+AY93+AY99</f>
        <v>0</v>
      </c>
      <c r="AZ64" s="385">
        <f t="shared" ref="AZ64" si="136">AZ65+AZ80+AZ86+AZ93+AZ99</f>
        <v>180</v>
      </c>
      <c r="BA64" s="385">
        <f t="shared" ref="BA64" si="137">BA65+BA80+BA86+BA93+BA99</f>
        <v>0</v>
      </c>
      <c r="BB64" s="385">
        <f t="shared" ref="BB64" si="138">BB65+BB80+BB86+BB93+BB99</f>
        <v>0</v>
      </c>
      <c r="BC64" s="385">
        <f t="shared" ref="BC64" si="139">BC65+BC80+BC86+BC93+BC99</f>
        <v>108</v>
      </c>
      <c r="BD64" s="385">
        <f t="shared" ref="BD64" si="140">BD65+BD80+BD86+BD93+BD99</f>
        <v>0</v>
      </c>
      <c r="BE64" s="385">
        <f>BE65+BE80+BE86+BE93+BE99</f>
        <v>396</v>
      </c>
      <c r="BF64" s="385">
        <f t="shared" ref="BF64" si="141">BF65+BF80+BF86+BF93+BF99</f>
        <v>14</v>
      </c>
      <c r="BG64" s="385">
        <f t="shared" ref="BG64" si="142">BG65+BG80+BG86+BG93+BG99</f>
        <v>22</v>
      </c>
      <c r="BH64" s="140">
        <f t="shared" ref="BH64:BH105" si="143">T64+U64+Y64+Z64+AD64+AE64+AI64+AJ64+AN64+AO64+AS64+AT64</f>
        <v>1259</v>
      </c>
      <c r="BI64" s="88"/>
      <c r="BJ64" s="88"/>
      <c r="BP64" s="128"/>
    </row>
    <row r="65" spans="1:68" ht="44.25" customHeight="1" x14ac:dyDescent="0.25">
      <c r="A65" s="449" t="s">
        <v>73</v>
      </c>
      <c r="B65" s="452" t="s">
        <v>219</v>
      </c>
      <c r="C65" s="481" t="s">
        <v>257</v>
      </c>
      <c r="D65" s="345">
        <f>SUM(D66:D77)+D79</f>
        <v>840</v>
      </c>
      <c r="E65" s="345">
        <f>SUM(E66:E77)+E79</f>
        <v>942</v>
      </c>
      <c r="F65" s="345">
        <f>SUM(F66+F67+F68+F69+F70+F71+F72+F73+F74+F75+F78+F79)</f>
        <v>1350</v>
      </c>
      <c r="G65" s="345">
        <f>SUM(G66:G79)</f>
        <v>552</v>
      </c>
      <c r="H65" s="345">
        <f>SUM(H66:H79)</f>
        <v>6</v>
      </c>
      <c r="I65" s="345">
        <f>I66+I67+I68+I76+I77+I78+I79</f>
        <v>480</v>
      </c>
      <c r="J65" s="362">
        <f t="shared" si="40"/>
        <v>1272</v>
      </c>
      <c r="K65" s="345">
        <f>SUM(K66:K79)</f>
        <v>720</v>
      </c>
      <c r="L65" s="345">
        <f t="shared" ref="L65:BG65" si="144">SUM(L66:L79)</f>
        <v>552</v>
      </c>
      <c r="M65" s="345">
        <f t="shared" si="144"/>
        <v>0</v>
      </c>
      <c r="N65" s="345">
        <f>SUM(N66:N77)</f>
        <v>432</v>
      </c>
      <c r="O65" s="345">
        <f>SUM(O78:O79)</f>
        <v>28</v>
      </c>
      <c r="P65" s="345">
        <f>SUM(P78:P79)</f>
        <v>6</v>
      </c>
      <c r="Q65" s="345">
        <f>SUM(Q78:Q79)</f>
        <v>44</v>
      </c>
      <c r="R65" s="348">
        <f>SUM(R66:R77)</f>
        <v>768</v>
      </c>
      <c r="S65" s="222">
        <f>SUM(S66:S77)</f>
        <v>1704</v>
      </c>
      <c r="T65" s="346">
        <f>SUM(T66:T79)</f>
        <v>0</v>
      </c>
      <c r="U65" s="345">
        <f t="shared" si="144"/>
        <v>0</v>
      </c>
      <c r="V65" s="345">
        <f t="shared" si="144"/>
        <v>0</v>
      </c>
      <c r="W65" s="345">
        <f t="shared" si="144"/>
        <v>0</v>
      </c>
      <c r="X65" s="347">
        <f t="shared" si="144"/>
        <v>0</v>
      </c>
      <c r="Y65" s="348">
        <f t="shared" si="144"/>
        <v>0</v>
      </c>
      <c r="Z65" s="345">
        <f t="shared" si="144"/>
        <v>0</v>
      </c>
      <c r="AA65" s="345">
        <f t="shared" si="144"/>
        <v>0</v>
      </c>
      <c r="AB65" s="345">
        <f t="shared" si="144"/>
        <v>0</v>
      </c>
      <c r="AC65" s="349">
        <f t="shared" si="144"/>
        <v>0</v>
      </c>
      <c r="AD65" s="348">
        <f>SUM(AD66:AD79)</f>
        <v>48</v>
      </c>
      <c r="AE65" s="345">
        <f t="shared" si="144"/>
        <v>0</v>
      </c>
      <c r="AF65" s="345">
        <f t="shared" si="144"/>
        <v>0</v>
      </c>
      <c r="AG65" s="350">
        <f t="shared" si="144"/>
        <v>0</v>
      </c>
      <c r="AH65" s="347">
        <f t="shared" si="144"/>
        <v>0</v>
      </c>
      <c r="AI65" s="348">
        <f t="shared" si="144"/>
        <v>180</v>
      </c>
      <c r="AJ65" s="345">
        <f t="shared" si="144"/>
        <v>2</v>
      </c>
      <c r="AK65" s="345">
        <f t="shared" si="144"/>
        <v>0</v>
      </c>
      <c r="AL65" s="345">
        <f t="shared" si="144"/>
        <v>2</v>
      </c>
      <c r="AM65" s="349">
        <f>SUM(AM66:AM79)</f>
        <v>6</v>
      </c>
      <c r="AN65" s="346">
        <f t="shared" si="144"/>
        <v>252</v>
      </c>
      <c r="AO65" s="345">
        <f t="shared" si="144"/>
        <v>2</v>
      </c>
      <c r="AP65" s="345">
        <f t="shared" si="144"/>
        <v>0</v>
      </c>
      <c r="AQ65" s="345">
        <f t="shared" si="144"/>
        <v>10</v>
      </c>
      <c r="AR65" s="347">
        <f t="shared" si="144"/>
        <v>12</v>
      </c>
      <c r="AS65" s="348">
        <f t="shared" si="144"/>
        <v>504</v>
      </c>
      <c r="AT65" s="345">
        <f t="shared" si="144"/>
        <v>2</v>
      </c>
      <c r="AU65" s="345">
        <f t="shared" si="144"/>
        <v>108</v>
      </c>
      <c r="AV65" s="345">
        <f t="shared" si="144"/>
        <v>8</v>
      </c>
      <c r="AW65" s="349">
        <f t="shared" si="144"/>
        <v>12</v>
      </c>
      <c r="AX65" s="350">
        <f t="shared" si="144"/>
        <v>216</v>
      </c>
      <c r="AY65" s="345">
        <f t="shared" si="144"/>
        <v>0</v>
      </c>
      <c r="AZ65" s="345">
        <f t="shared" si="144"/>
        <v>180</v>
      </c>
      <c r="BA65" s="345">
        <f t="shared" si="144"/>
        <v>0</v>
      </c>
      <c r="BB65" s="347">
        <f t="shared" si="144"/>
        <v>0</v>
      </c>
      <c r="BC65" s="348">
        <f t="shared" si="144"/>
        <v>72</v>
      </c>
      <c r="BD65" s="345">
        <f t="shared" si="144"/>
        <v>0</v>
      </c>
      <c r="BE65" s="345">
        <f t="shared" si="144"/>
        <v>144</v>
      </c>
      <c r="BF65" s="345">
        <f t="shared" si="144"/>
        <v>8</v>
      </c>
      <c r="BG65" s="351">
        <f t="shared" si="144"/>
        <v>14</v>
      </c>
      <c r="BH65" s="24">
        <f t="shared" si="143"/>
        <v>990</v>
      </c>
      <c r="BP65" s="128"/>
    </row>
    <row r="66" spans="1:68" ht="33" customHeight="1" x14ac:dyDescent="0.25">
      <c r="A66" s="429" t="s">
        <v>74</v>
      </c>
      <c r="B66" s="519" t="s">
        <v>225</v>
      </c>
      <c r="C66" s="482" t="s">
        <v>203</v>
      </c>
      <c r="D66" s="545">
        <v>86</v>
      </c>
      <c r="E66" s="499">
        <f t="shared" ref="E66:E79" si="145">F66-D66</f>
        <v>62</v>
      </c>
      <c r="F66" s="1">
        <f>H66+I66+N66+O66+Q66</f>
        <v>148</v>
      </c>
      <c r="G66" s="12">
        <v>69</v>
      </c>
      <c r="H66" s="539">
        <f>U66+Z66+AE66+AJ66+AO66+AT66+AY66+BD66</f>
        <v>2</v>
      </c>
      <c r="I66" s="1">
        <f t="shared" si="107"/>
        <v>138</v>
      </c>
      <c r="J66" s="362">
        <f t="shared" si="40"/>
        <v>138</v>
      </c>
      <c r="K66" s="1">
        <f t="shared" si="108"/>
        <v>69</v>
      </c>
      <c r="L66" s="281">
        <v>69</v>
      </c>
      <c r="M66" s="3"/>
      <c r="N66" s="1"/>
      <c r="O66" s="1">
        <f t="shared" ref="O66:O75" si="146">W66+AB66+AG66+AL66+AQ66+AV66+BA66+BF66</f>
        <v>2</v>
      </c>
      <c r="P66" s="1">
        <f t="shared" ref="P66:P75" si="147">SUM(U66,Z66,AE66,AJ66,AO66,AT66,AY66,BD66)</f>
        <v>2</v>
      </c>
      <c r="Q66" s="1">
        <f>X66+AC66+AH66+AM66+AR66+AW66+BB66+BG66</f>
        <v>6</v>
      </c>
      <c r="R66" s="388">
        <v>76</v>
      </c>
      <c r="S66" s="224">
        <f t="shared" ref="S66:S74" si="148">T66+Y66+AD66+AI66+AN66+AS66+AX66+BC66</f>
        <v>138</v>
      </c>
      <c r="T66" s="207"/>
      <c r="U66" s="4"/>
      <c r="V66" s="3"/>
      <c r="W66" s="13"/>
      <c r="X66" s="196"/>
      <c r="Y66" s="106"/>
      <c r="Z66" s="4"/>
      <c r="AA66" s="242"/>
      <c r="AB66" s="154"/>
      <c r="AC66" s="114"/>
      <c r="AD66" s="464">
        <v>48</v>
      </c>
      <c r="AE66" s="4"/>
      <c r="AF66" s="3"/>
      <c r="AG66" s="154"/>
      <c r="AH66" s="196"/>
      <c r="AI66" s="465">
        <v>90</v>
      </c>
      <c r="AJ66" s="4">
        <v>2</v>
      </c>
      <c r="AK66" s="242"/>
      <c r="AL66" s="157">
        <v>2</v>
      </c>
      <c r="AM66" s="117">
        <v>6</v>
      </c>
      <c r="AN66" s="207"/>
      <c r="AO66" s="4"/>
      <c r="AP66" s="3"/>
      <c r="AQ66" s="13"/>
      <c r="AR66" s="196"/>
      <c r="AS66" s="106"/>
      <c r="AT66" s="4"/>
      <c r="AU66" s="3"/>
      <c r="AV66" s="13"/>
      <c r="AW66" s="114"/>
      <c r="AX66" s="242"/>
      <c r="AY66" s="4"/>
      <c r="AZ66" s="3"/>
      <c r="BA66" s="13"/>
      <c r="BB66" s="196"/>
      <c r="BC66" s="107"/>
      <c r="BD66" s="4"/>
      <c r="BE66" s="3"/>
      <c r="BF66" s="13"/>
      <c r="BG66" s="277"/>
      <c r="BH66" s="24">
        <f t="shared" si="143"/>
        <v>140</v>
      </c>
      <c r="BP66" s="128"/>
    </row>
    <row r="67" spans="1:68" ht="29.25" customHeight="1" x14ac:dyDescent="0.25">
      <c r="A67" s="430" t="s">
        <v>75</v>
      </c>
      <c r="B67" s="519" t="s">
        <v>226</v>
      </c>
      <c r="C67" s="479" t="s">
        <v>253</v>
      </c>
      <c r="D67" s="545">
        <v>109</v>
      </c>
      <c r="E67" s="499">
        <f t="shared" si="145"/>
        <v>170</v>
      </c>
      <c r="F67" s="1">
        <f t="shared" ref="F67:F98" si="149">H67+I67+N67+O67+Q67</f>
        <v>279</v>
      </c>
      <c r="G67" s="12">
        <v>135</v>
      </c>
      <c r="H67" s="539">
        <f t="shared" si="106"/>
        <v>0</v>
      </c>
      <c r="I67" s="1">
        <f t="shared" si="107"/>
        <v>270</v>
      </c>
      <c r="J67" s="362">
        <f t="shared" si="40"/>
        <v>270</v>
      </c>
      <c r="K67" s="1">
        <f t="shared" si="108"/>
        <v>135</v>
      </c>
      <c r="L67" s="281">
        <v>135</v>
      </c>
      <c r="M67" s="3"/>
      <c r="N67" s="1"/>
      <c r="O67" s="1">
        <f>W67+AB67+AG67+AL67+AQ67+AV67+BA67+BF67</f>
        <v>3</v>
      </c>
      <c r="P67" s="1">
        <f t="shared" si="147"/>
        <v>0</v>
      </c>
      <c r="Q67" s="1">
        <f t="shared" ref="Q67:Q75" si="150">X67+AC67+AH67+AM67+AR67+AW67+BB67+BG67</f>
        <v>6</v>
      </c>
      <c r="R67" s="388">
        <v>100</v>
      </c>
      <c r="S67" s="224">
        <f t="shared" si="148"/>
        <v>270</v>
      </c>
      <c r="T67" s="207"/>
      <c r="U67" s="4"/>
      <c r="V67" s="3"/>
      <c r="W67" s="13"/>
      <c r="X67" s="196"/>
      <c r="Y67" s="106"/>
      <c r="Z67" s="4"/>
      <c r="AA67" s="242"/>
      <c r="AB67" s="154"/>
      <c r="AC67" s="114"/>
      <c r="AD67" s="107"/>
      <c r="AE67" s="4"/>
      <c r="AF67" s="3"/>
      <c r="AG67" s="154"/>
      <c r="AH67" s="196"/>
      <c r="AI67" s="486">
        <v>54</v>
      </c>
      <c r="AJ67" s="4"/>
      <c r="AK67" s="242"/>
      <c r="AL67" s="154"/>
      <c r="AM67" s="114"/>
      <c r="AN67" s="463">
        <v>36</v>
      </c>
      <c r="AO67" s="4"/>
      <c r="AP67" s="3"/>
      <c r="AQ67" s="13"/>
      <c r="AR67" s="196"/>
      <c r="AS67" s="492">
        <v>72</v>
      </c>
      <c r="AT67" s="4"/>
      <c r="AU67" s="3"/>
      <c r="AV67" s="57">
        <v>2</v>
      </c>
      <c r="AW67" s="117">
        <v>3</v>
      </c>
      <c r="AX67" s="494">
        <v>72</v>
      </c>
      <c r="AY67" s="4"/>
      <c r="AZ67" s="3"/>
      <c r="BA67" s="13"/>
      <c r="BB67" s="196"/>
      <c r="BC67" s="492">
        <v>36</v>
      </c>
      <c r="BD67" s="4"/>
      <c r="BE67" s="3"/>
      <c r="BF67" s="57">
        <v>1</v>
      </c>
      <c r="BG67" s="279">
        <v>3</v>
      </c>
      <c r="BH67" s="24">
        <f t="shared" si="143"/>
        <v>162</v>
      </c>
      <c r="BP67" s="128"/>
    </row>
    <row r="68" spans="1:68" ht="34.5" customHeight="1" x14ac:dyDescent="0.25">
      <c r="A68" s="430" t="s">
        <v>76</v>
      </c>
      <c r="B68" s="519" t="s">
        <v>185</v>
      </c>
      <c r="C68" s="479" t="s">
        <v>46</v>
      </c>
      <c r="D68" s="6">
        <v>60</v>
      </c>
      <c r="E68" s="499">
        <f t="shared" si="145"/>
        <v>12</v>
      </c>
      <c r="F68" s="1">
        <f t="shared" si="149"/>
        <v>72</v>
      </c>
      <c r="G68" s="12">
        <v>36</v>
      </c>
      <c r="H68" s="539">
        <f t="shared" si="106"/>
        <v>0</v>
      </c>
      <c r="I68" s="1">
        <f t="shared" si="107"/>
        <v>72</v>
      </c>
      <c r="J68" s="362">
        <f>K68+L68+M68</f>
        <v>72</v>
      </c>
      <c r="K68" s="1">
        <f t="shared" si="108"/>
        <v>36</v>
      </c>
      <c r="L68" s="281">
        <v>36</v>
      </c>
      <c r="M68" s="3"/>
      <c r="N68" s="1"/>
      <c r="O68" s="1">
        <f t="shared" si="146"/>
        <v>0</v>
      </c>
      <c r="P68" s="1">
        <f t="shared" si="147"/>
        <v>0</v>
      </c>
      <c r="Q68" s="1">
        <f t="shared" si="150"/>
        <v>0</v>
      </c>
      <c r="R68" s="388">
        <v>60</v>
      </c>
      <c r="S68" s="224">
        <f t="shared" si="148"/>
        <v>72</v>
      </c>
      <c r="T68" s="207"/>
      <c r="U68" s="4"/>
      <c r="V68" s="3"/>
      <c r="W68" s="13"/>
      <c r="X68" s="196"/>
      <c r="Y68" s="106"/>
      <c r="Z68" s="4"/>
      <c r="AA68" s="242"/>
      <c r="AB68" s="154"/>
      <c r="AC68" s="114"/>
      <c r="AD68" s="107"/>
      <c r="AE68" s="4"/>
      <c r="AF68" s="3"/>
      <c r="AG68" s="154"/>
      <c r="AH68" s="196"/>
      <c r="AI68" s="462"/>
      <c r="AJ68" s="4"/>
      <c r="AK68" s="242"/>
      <c r="AL68" s="154"/>
      <c r="AM68" s="114"/>
      <c r="AN68" s="463"/>
      <c r="AO68" s="4"/>
      <c r="AP68" s="3"/>
      <c r="AQ68" s="13"/>
      <c r="AR68" s="196"/>
      <c r="AS68" s="464">
        <v>72</v>
      </c>
      <c r="AT68" s="4"/>
      <c r="AU68" s="3"/>
      <c r="AV68" s="13"/>
      <c r="AW68" s="114"/>
      <c r="AX68" s="242"/>
      <c r="AY68" s="4"/>
      <c r="AZ68" s="3"/>
      <c r="BA68" s="13"/>
      <c r="BB68" s="196"/>
      <c r="BC68" s="107"/>
      <c r="BD68" s="4"/>
      <c r="BE68" s="3"/>
      <c r="BF68" s="13"/>
      <c r="BG68" s="277"/>
      <c r="BH68" s="24">
        <f t="shared" si="143"/>
        <v>72</v>
      </c>
      <c r="BP68" s="128"/>
    </row>
    <row r="69" spans="1:68" ht="34.5" customHeight="1" x14ac:dyDescent="0.25">
      <c r="A69" s="430" t="s">
        <v>220</v>
      </c>
      <c r="B69" s="519" t="s">
        <v>227</v>
      </c>
      <c r="C69" s="479" t="s">
        <v>253</v>
      </c>
      <c r="D69" s="545">
        <v>85</v>
      </c>
      <c r="E69" s="499">
        <f t="shared" si="145"/>
        <v>176</v>
      </c>
      <c r="F69" s="1">
        <f t="shared" si="149"/>
        <v>261</v>
      </c>
      <c r="G69" s="12">
        <v>37</v>
      </c>
      <c r="H69" s="539">
        <f t="shared" si="106"/>
        <v>0</v>
      </c>
      <c r="I69" s="1">
        <f t="shared" si="107"/>
        <v>252</v>
      </c>
      <c r="J69" s="362">
        <f t="shared" ref="J69:J75" si="151">K69+L69+M69</f>
        <v>252</v>
      </c>
      <c r="K69" s="1">
        <f t="shared" si="108"/>
        <v>215</v>
      </c>
      <c r="L69" s="281">
        <v>37</v>
      </c>
      <c r="M69" s="3"/>
      <c r="N69" s="1"/>
      <c r="O69" s="1">
        <f t="shared" si="146"/>
        <v>3</v>
      </c>
      <c r="P69" s="1">
        <f t="shared" si="147"/>
        <v>0</v>
      </c>
      <c r="Q69" s="1">
        <f t="shared" si="150"/>
        <v>6</v>
      </c>
      <c r="R69" s="388">
        <v>76</v>
      </c>
      <c r="S69" s="224">
        <f t="shared" si="148"/>
        <v>252</v>
      </c>
      <c r="T69" s="207"/>
      <c r="U69" s="4"/>
      <c r="V69" s="3"/>
      <c r="W69" s="13"/>
      <c r="X69" s="196"/>
      <c r="Y69" s="106"/>
      <c r="Z69" s="4"/>
      <c r="AA69" s="242"/>
      <c r="AB69" s="154"/>
      <c r="AC69" s="114"/>
      <c r="AD69" s="107"/>
      <c r="AE69" s="4"/>
      <c r="AF69" s="3"/>
      <c r="AG69" s="154"/>
      <c r="AH69" s="196"/>
      <c r="AI69" s="486">
        <v>36</v>
      </c>
      <c r="AJ69" s="4"/>
      <c r="AK69" s="242"/>
      <c r="AL69" s="154"/>
      <c r="AM69" s="114"/>
      <c r="AN69" s="463">
        <v>36</v>
      </c>
      <c r="AO69" s="4"/>
      <c r="AP69" s="3"/>
      <c r="AQ69" s="13"/>
      <c r="AR69" s="196"/>
      <c r="AS69" s="492">
        <v>72</v>
      </c>
      <c r="AT69" s="4"/>
      <c r="AU69" s="3"/>
      <c r="AV69" s="57">
        <v>2</v>
      </c>
      <c r="AW69" s="117">
        <v>3</v>
      </c>
      <c r="AX69" s="494">
        <v>72</v>
      </c>
      <c r="AY69" s="4"/>
      <c r="AZ69" s="3"/>
      <c r="BA69" s="13"/>
      <c r="BB69" s="196"/>
      <c r="BC69" s="492">
        <v>36</v>
      </c>
      <c r="BD69" s="4"/>
      <c r="BE69" s="3"/>
      <c r="BF69" s="57">
        <v>1</v>
      </c>
      <c r="BG69" s="279">
        <v>3</v>
      </c>
      <c r="BH69" s="24"/>
      <c r="BP69" s="128"/>
    </row>
    <row r="70" spans="1:68" ht="24.75" customHeight="1" x14ac:dyDescent="0.25">
      <c r="A70" s="430" t="s">
        <v>221</v>
      </c>
      <c r="B70" s="519" t="s">
        <v>228</v>
      </c>
      <c r="C70" s="479" t="s">
        <v>154</v>
      </c>
      <c r="D70" s="545">
        <v>70</v>
      </c>
      <c r="E70" s="499">
        <f t="shared" si="145"/>
        <v>86</v>
      </c>
      <c r="F70" s="1">
        <f t="shared" si="149"/>
        <v>156</v>
      </c>
      <c r="G70" s="12">
        <v>49</v>
      </c>
      <c r="H70" s="539">
        <f t="shared" si="106"/>
        <v>2</v>
      </c>
      <c r="I70" s="1">
        <f t="shared" si="107"/>
        <v>144</v>
      </c>
      <c r="J70" s="362">
        <f t="shared" si="151"/>
        <v>144</v>
      </c>
      <c r="K70" s="1">
        <f t="shared" si="108"/>
        <v>95</v>
      </c>
      <c r="L70" s="281">
        <v>49</v>
      </c>
      <c r="M70" s="3"/>
      <c r="N70" s="1"/>
      <c r="O70" s="1">
        <f t="shared" si="146"/>
        <v>4</v>
      </c>
      <c r="P70" s="1">
        <f t="shared" si="147"/>
        <v>2</v>
      </c>
      <c r="Q70" s="1">
        <f t="shared" si="150"/>
        <v>6</v>
      </c>
      <c r="R70" s="388">
        <v>58</v>
      </c>
      <c r="S70" s="224">
        <f t="shared" si="148"/>
        <v>144</v>
      </c>
      <c r="T70" s="207"/>
      <c r="U70" s="4"/>
      <c r="V70" s="3"/>
      <c r="W70" s="13"/>
      <c r="X70" s="196"/>
      <c r="Y70" s="106"/>
      <c r="Z70" s="4"/>
      <c r="AA70" s="242"/>
      <c r="AB70" s="154"/>
      <c r="AC70" s="114"/>
      <c r="AD70" s="107"/>
      <c r="AE70" s="4"/>
      <c r="AF70" s="3"/>
      <c r="AG70" s="154"/>
      <c r="AH70" s="196"/>
      <c r="AI70" s="462"/>
      <c r="AJ70" s="4"/>
      <c r="AK70" s="242"/>
      <c r="AL70" s="154"/>
      <c r="AM70" s="114"/>
      <c r="AN70" s="524">
        <v>72</v>
      </c>
      <c r="AO70" s="4">
        <v>2</v>
      </c>
      <c r="AP70" s="3"/>
      <c r="AQ70" s="57">
        <v>4</v>
      </c>
      <c r="AR70" s="199">
        <v>6</v>
      </c>
      <c r="AS70" s="464">
        <v>72</v>
      </c>
      <c r="AT70" s="4"/>
      <c r="AU70" s="3"/>
      <c r="AV70" s="13"/>
      <c r="AW70" s="114"/>
      <c r="AX70" s="242"/>
      <c r="AY70" s="4"/>
      <c r="AZ70" s="3"/>
      <c r="BA70" s="13"/>
      <c r="BB70" s="196"/>
      <c r="BC70" s="107"/>
      <c r="BD70" s="4"/>
      <c r="BE70" s="3"/>
      <c r="BF70" s="13"/>
      <c r="BG70" s="277"/>
      <c r="BH70" s="24"/>
      <c r="BP70" s="128"/>
    </row>
    <row r="71" spans="1:68" ht="33" customHeight="1" x14ac:dyDescent="0.25">
      <c r="A71" s="430" t="s">
        <v>222</v>
      </c>
      <c r="B71" s="519" t="s">
        <v>229</v>
      </c>
      <c r="C71" s="479" t="s">
        <v>249</v>
      </c>
      <c r="D71" s="545">
        <v>44</v>
      </c>
      <c r="E71" s="499">
        <f t="shared" si="145"/>
        <v>34</v>
      </c>
      <c r="F71" s="1">
        <f t="shared" si="149"/>
        <v>78</v>
      </c>
      <c r="G71" s="12">
        <v>45</v>
      </c>
      <c r="H71" s="539">
        <f t="shared" si="106"/>
        <v>0</v>
      </c>
      <c r="I71" s="1">
        <f t="shared" si="107"/>
        <v>72</v>
      </c>
      <c r="J71" s="362">
        <f t="shared" si="151"/>
        <v>72</v>
      </c>
      <c r="K71" s="1">
        <f t="shared" si="108"/>
        <v>27</v>
      </c>
      <c r="L71" s="281">
        <v>45</v>
      </c>
      <c r="M71" s="3"/>
      <c r="N71" s="1"/>
      <c r="O71" s="1">
        <f t="shared" si="146"/>
        <v>3</v>
      </c>
      <c r="P71" s="1">
        <f t="shared" si="147"/>
        <v>0</v>
      </c>
      <c r="Q71" s="1">
        <f t="shared" si="150"/>
        <v>3</v>
      </c>
      <c r="R71" s="388">
        <v>38</v>
      </c>
      <c r="S71" s="224">
        <f t="shared" si="148"/>
        <v>72</v>
      </c>
      <c r="T71" s="207"/>
      <c r="U71" s="4"/>
      <c r="V71" s="3"/>
      <c r="W71" s="13"/>
      <c r="X71" s="196"/>
      <c r="Y71" s="106"/>
      <c r="Z71" s="4"/>
      <c r="AA71" s="242"/>
      <c r="AB71" s="154"/>
      <c r="AC71" s="114"/>
      <c r="AD71" s="107"/>
      <c r="AE71" s="4"/>
      <c r="AF71" s="3"/>
      <c r="AG71" s="154"/>
      <c r="AH71" s="196"/>
      <c r="AI71" s="462"/>
      <c r="AJ71" s="4"/>
      <c r="AK71" s="242"/>
      <c r="AL71" s="154"/>
      <c r="AM71" s="114"/>
      <c r="AN71" s="525">
        <v>72</v>
      </c>
      <c r="AO71" s="4"/>
      <c r="AP71" s="3"/>
      <c r="AQ71" s="57">
        <v>3</v>
      </c>
      <c r="AR71" s="199">
        <v>3</v>
      </c>
      <c r="AS71" s="106"/>
      <c r="AT71" s="4"/>
      <c r="AU71" s="3"/>
      <c r="AV71" s="13"/>
      <c r="AW71" s="114"/>
      <c r="AX71" s="242"/>
      <c r="AY71" s="4"/>
      <c r="AZ71" s="3"/>
      <c r="BA71" s="13"/>
      <c r="BB71" s="196"/>
      <c r="BC71" s="107"/>
      <c r="BD71" s="4"/>
      <c r="BE71" s="3"/>
      <c r="BF71" s="13"/>
      <c r="BG71" s="277"/>
      <c r="BH71" s="24"/>
      <c r="BP71" s="128"/>
    </row>
    <row r="72" spans="1:68" ht="34.5" customHeight="1" x14ac:dyDescent="0.25">
      <c r="A72" s="430" t="s">
        <v>223</v>
      </c>
      <c r="B72" s="519" t="s">
        <v>230</v>
      </c>
      <c r="C72" s="479" t="s">
        <v>154</v>
      </c>
      <c r="D72" s="545">
        <v>48</v>
      </c>
      <c r="E72" s="499">
        <f t="shared" si="145"/>
        <v>108</v>
      </c>
      <c r="F72" s="1">
        <f>H72+I72+N72+O72+Q72</f>
        <v>156</v>
      </c>
      <c r="G72" s="12">
        <v>95</v>
      </c>
      <c r="H72" s="539">
        <f t="shared" si="106"/>
        <v>2</v>
      </c>
      <c r="I72" s="1">
        <f t="shared" si="107"/>
        <v>144</v>
      </c>
      <c r="J72" s="362">
        <f t="shared" si="151"/>
        <v>144</v>
      </c>
      <c r="K72" s="1">
        <f t="shared" si="108"/>
        <v>49</v>
      </c>
      <c r="L72" s="281">
        <v>95</v>
      </c>
      <c r="M72" s="3"/>
      <c r="N72" s="1"/>
      <c r="O72" s="1">
        <f t="shared" si="146"/>
        <v>4</v>
      </c>
      <c r="P72" s="1">
        <f t="shared" si="147"/>
        <v>2</v>
      </c>
      <c r="Q72" s="1">
        <f t="shared" si="150"/>
        <v>6</v>
      </c>
      <c r="R72" s="388">
        <v>36</v>
      </c>
      <c r="S72" s="224">
        <f t="shared" si="148"/>
        <v>144</v>
      </c>
      <c r="T72" s="207"/>
      <c r="U72" s="4"/>
      <c r="V72" s="3"/>
      <c r="W72" s="13"/>
      <c r="X72" s="196"/>
      <c r="Y72" s="106"/>
      <c r="Z72" s="4"/>
      <c r="AA72" s="242"/>
      <c r="AB72" s="154"/>
      <c r="AC72" s="114"/>
      <c r="AD72" s="107"/>
      <c r="AE72" s="4"/>
      <c r="AF72" s="3"/>
      <c r="AG72" s="154"/>
      <c r="AH72" s="196"/>
      <c r="AI72" s="462"/>
      <c r="AJ72" s="4"/>
      <c r="AK72" s="242"/>
      <c r="AL72" s="154"/>
      <c r="AM72" s="114"/>
      <c r="AN72" s="463"/>
      <c r="AO72" s="4"/>
      <c r="AP72" s="3"/>
      <c r="AQ72" s="13"/>
      <c r="AR72" s="196"/>
      <c r="AS72" s="465">
        <v>72</v>
      </c>
      <c r="AT72" s="4">
        <v>2</v>
      </c>
      <c r="AU72" s="3"/>
      <c r="AV72" s="57">
        <v>4</v>
      </c>
      <c r="AW72" s="117">
        <v>6</v>
      </c>
      <c r="AX72" s="409">
        <v>72</v>
      </c>
      <c r="AY72" s="4"/>
      <c r="AZ72" s="3"/>
      <c r="BA72" s="13"/>
      <c r="BB72" s="196"/>
      <c r="BC72" s="107"/>
      <c r="BD72" s="4"/>
      <c r="BE72" s="3"/>
      <c r="BF72" s="13"/>
      <c r="BG72" s="277"/>
      <c r="BH72" s="24"/>
      <c r="BP72" s="128"/>
    </row>
    <row r="73" spans="1:68" ht="37.5" customHeight="1" x14ac:dyDescent="0.25">
      <c r="A73" s="430" t="s">
        <v>224</v>
      </c>
      <c r="B73" s="519" t="s">
        <v>231</v>
      </c>
      <c r="C73" s="479" t="s">
        <v>46</v>
      </c>
      <c r="D73" s="6">
        <v>36</v>
      </c>
      <c r="E73" s="499">
        <f t="shared" si="145"/>
        <v>36</v>
      </c>
      <c r="F73" s="1">
        <f t="shared" si="149"/>
        <v>72</v>
      </c>
      <c r="G73" s="12">
        <v>32</v>
      </c>
      <c r="H73" s="539">
        <f t="shared" si="106"/>
        <v>0</v>
      </c>
      <c r="I73" s="1">
        <f t="shared" si="107"/>
        <v>72</v>
      </c>
      <c r="J73" s="362">
        <f t="shared" si="151"/>
        <v>72</v>
      </c>
      <c r="K73" s="1">
        <f t="shared" si="108"/>
        <v>40</v>
      </c>
      <c r="L73" s="281">
        <v>32</v>
      </c>
      <c r="M73" s="3"/>
      <c r="N73" s="1"/>
      <c r="O73" s="1">
        <f t="shared" si="146"/>
        <v>0</v>
      </c>
      <c r="P73" s="1">
        <f t="shared" si="147"/>
        <v>0</v>
      </c>
      <c r="Q73" s="1">
        <f t="shared" si="150"/>
        <v>0</v>
      </c>
      <c r="R73" s="388">
        <v>36</v>
      </c>
      <c r="S73" s="224">
        <f t="shared" si="148"/>
        <v>72</v>
      </c>
      <c r="T73" s="207"/>
      <c r="U73" s="4"/>
      <c r="V73" s="3"/>
      <c r="W73" s="13"/>
      <c r="X73" s="196"/>
      <c r="Y73" s="106"/>
      <c r="Z73" s="4"/>
      <c r="AA73" s="242"/>
      <c r="AB73" s="154"/>
      <c r="AC73" s="114"/>
      <c r="AD73" s="107"/>
      <c r="AE73" s="4"/>
      <c r="AF73" s="3"/>
      <c r="AG73" s="154"/>
      <c r="AH73" s="196"/>
      <c r="AI73" s="462"/>
      <c r="AJ73" s="4"/>
      <c r="AK73" s="242"/>
      <c r="AL73" s="154"/>
      <c r="AM73" s="114"/>
      <c r="AN73" s="209"/>
      <c r="AO73" s="4"/>
      <c r="AP73" s="3"/>
      <c r="AQ73" s="13"/>
      <c r="AR73" s="196"/>
      <c r="AS73" s="464">
        <v>72</v>
      </c>
      <c r="AT73" s="4"/>
      <c r="AU73" s="3"/>
      <c r="AV73" s="13"/>
      <c r="AW73" s="114"/>
      <c r="AX73" s="523"/>
      <c r="AY73" s="4"/>
      <c r="AZ73" s="3"/>
      <c r="BA73" s="13"/>
      <c r="BB73" s="196"/>
      <c r="BC73" s="107"/>
      <c r="BD73" s="4"/>
      <c r="BE73" s="3"/>
      <c r="BF73" s="13"/>
      <c r="BG73" s="277"/>
      <c r="BH73" s="24"/>
      <c r="BP73" s="128"/>
    </row>
    <row r="74" spans="1:68" ht="37.5" customHeight="1" x14ac:dyDescent="0.25">
      <c r="A74" s="528" t="s">
        <v>233</v>
      </c>
      <c r="B74" s="519" t="s">
        <v>235</v>
      </c>
      <c r="C74" s="479" t="s">
        <v>46</v>
      </c>
      <c r="D74" s="6">
        <v>0</v>
      </c>
      <c r="E74" s="499">
        <f t="shared" si="145"/>
        <v>72</v>
      </c>
      <c r="F74" s="1">
        <f t="shared" si="149"/>
        <v>72</v>
      </c>
      <c r="G74" s="12">
        <v>36</v>
      </c>
      <c r="H74" s="539">
        <f t="shared" si="106"/>
        <v>0</v>
      </c>
      <c r="I74" s="1">
        <f t="shared" si="107"/>
        <v>72</v>
      </c>
      <c r="J74" s="362">
        <f t="shared" si="151"/>
        <v>72</v>
      </c>
      <c r="K74" s="1">
        <f t="shared" si="108"/>
        <v>36</v>
      </c>
      <c r="L74" s="281">
        <v>36</v>
      </c>
      <c r="M74" s="3"/>
      <c r="N74" s="1"/>
      <c r="O74" s="1">
        <f t="shared" si="146"/>
        <v>0</v>
      </c>
      <c r="P74" s="1">
        <f t="shared" si="147"/>
        <v>0</v>
      </c>
      <c r="Q74" s="1">
        <f t="shared" si="150"/>
        <v>0</v>
      </c>
      <c r="R74" s="388">
        <v>0</v>
      </c>
      <c r="S74" s="224">
        <f t="shared" si="148"/>
        <v>72</v>
      </c>
      <c r="T74" s="207"/>
      <c r="U74" s="4"/>
      <c r="V74" s="3"/>
      <c r="W74" s="13"/>
      <c r="X74" s="196"/>
      <c r="Y74" s="106"/>
      <c r="Z74" s="4"/>
      <c r="AA74" s="242"/>
      <c r="AB74" s="154"/>
      <c r="AC74" s="114"/>
      <c r="AD74" s="107"/>
      <c r="AE74" s="4"/>
      <c r="AF74" s="3"/>
      <c r="AG74" s="154"/>
      <c r="AH74" s="196"/>
      <c r="AI74" s="462"/>
      <c r="AJ74" s="4"/>
      <c r="AK74" s="242"/>
      <c r="AL74" s="154"/>
      <c r="AM74" s="114"/>
      <c r="AN74" s="209"/>
      <c r="AO74" s="4"/>
      <c r="AP74" s="3"/>
      <c r="AQ74" s="13"/>
      <c r="AR74" s="196"/>
      <c r="AS74" s="464">
        <v>72</v>
      </c>
      <c r="AT74" s="4"/>
      <c r="AU74" s="3"/>
      <c r="AV74" s="13"/>
      <c r="AW74" s="114"/>
      <c r="AX74" s="523"/>
      <c r="AY74" s="4"/>
      <c r="AZ74" s="3"/>
      <c r="BA74" s="13"/>
      <c r="BB74" s="196"/>
      <c r="BC74" s="107"/>
      <c r="BD74" s="4"/>
      <c r="BE74" s="3"/>
      <c r="BF74" s="13"/>
      <c r="BG74" s="277"/>
      <c r="BH74" s="24"/>
      <c r="BP74" s="128"/>
    </row>
    <row r="75" spans="1:68" ht="37.5" customHeight="1" x14ac:dyDescent="0.25">
      <c r="A75" s="528" t="s">
        <v>234</v>
      </c>
      <c r="B75" s="519" t="s">
        <v>236</v>
      </c>
      <c r="C75" s="479" t="s">
        <v>249</v>
      </c>
      <c r="D75" s="6">
        <v>0</v>
      </c>
      <c r="E75" s="499">
        <f t="shared" si="145"/>
        <v>42</v>
      </c>
      <c r="F75" s="1">
        <f t="shared" si="149"/>
        <v>42</v>
      </c>
      <c r="G75" s="12">
        <v>18</v>
      </c>
      <c r="H75" s="539">
        <f t="shared" si="106"/>
        <v>0</v>
      </c>
      <c r="I75" s="1">
        <f t="shared" si="107"/>
        <v>36</v>
      </c>
      <c r="J75" s="362">
        <f t="shared" si="151"/>
        <v>36</v>
      </c>
      <c r="K75" s="1">
        <f t="shared" si="108"/>
        <v>18</v>
      </c>
      <c r="L75" s="281">
        <v>18</v>
      </c>
      <c r="M75" s="3"/>
      <c r="N75" s="1"/>
      <c r="O75" s="1">
        <f t="shared" si="146"/>
        <v>3</v>
      </c>
      <c r="P75" s="1">
        <f t="shared" si="147"/>
        <v>0</v>
      </c>
      <c r="Q75" s="1">
        <f t="shared" si="150"/>
        <v>3</v>
      </c>
      <c r="R75" s="388">
        <v>0</v>
      </c>
      <c r="S75" s="224">
        <f>T75+Y75+AD75+AI75+AN75+AS75+AX75+BC75</f>
        <v>36</v>
      </c>
      <c r="T75" s="207"/>
      <c r="U75" s="4"/>
      <c r="V75" s="3"/>
      <c r="W75" s="13"/>
      <c r="X75" s="196"/>
      <c r="Y75" s="106"/>
      <c r="Z75" s="4"/>
      <c r="AA75" s="242"/>
      <c r="AB75" s="154"/>
      <c r="AC75" s="114"/>
      <c r="AD75" s="107"/>
      <c r="AE75" s="4"/>
      <c r="AF75" s="3"/>
      <c r="AG75" s="154"/>
      <c r="AH75" s="196"/>
      <c r="AI75" s="462"/>
      <c r="AJ75" s="4"/>
      <c r="AK75" s="242"/>
      <c r="AL75" s="154"/>
      <c r="AM75" s="114"/>
      <c r="AN75" s="525">
        <v>36</v>
      </c>
      <c r="AO75" s="4"/>
      <c r="AP75" s="3"/>
      <c r="AQ75" s="13">
        <v>3</v>
      </c>
      <c r="AR75" s="196">
        <v>3</v>
      </c>
      <c r="AS75" s="462"/>
      <c r="AT75" s="4"/>
      <c r="AU75" s="3"/>
      <c r="AV75" s="13"/>
      <c r="AW75" s="114"/>
      <c r="AX75" s="523"/>
      <c r="AY75" s="4"/>
      <c r="AZ75" s="3"/>
      <c r="BA75" s="13"/>
      <c r="BB75" s="196"/>
      <c r="BC75" s="107"/>
      <c r="BD75" s="4"/>
      <c r="BE75" s="3"/>
      <c r="BF75" s="13"/>
      <c r="BG75" s="277"/>
      <c r="BH75" s="24"/>
      <c r="BP75" s="128"/>
    </row>
    <row r="76" spans="1:68" ht="20.100000000000001" customHeight="1" x14ac:dyDescent="0.25">
      <c r="A76" s="450" t="s">
        <v>77</v>
      </c>
      <c r="B76" s="451" t="s">
        <v>78</v>
      </c>
      <c r="C76" s="529" t="s">
        <v>250</v>
      </c>
      <c r="D76" s="364">
        <v>108</v>
      </c>
      <c r="E76" s="499">
        <f t="shared" si="145"/>
        <v>0</v>
      </c>
      <c r="F76" s="352">
        <f t="shared" si="149"/>
        <v>108</v>
      </c>
      <c r="G76" s="352"/>
      <c r="H76" s="364">
        <f t="shared" si="106"/>
        <v>0</v>
      </c>
      <c r="I76" s="352">
        <f t="shared" si="107"/>
        <v>0</v>
      </c>
      <c r="J76" s="362">
        <f t="shared" si="40"/>
        <v>0</v>
      </c>
      <c r="K76" s="352">
        <f t="shared" si="108"/>
        <v>0</v>
      </c>
      <c r="L76" s="352"/>
      <c r="M76" s="352"/>
      <c r="N76" s="410">
        <f>V76+AA76+AF76+AK76+AP76+AU76+AZ76+BE76</f>
        <v>108</v>
      </c>
      <c r="O76" s="352">
        <f>W76+AB76+AG76+AL76+AQ76+AV76</f>
        <v>0</v>
      </c>
      <c r="P76" s="352">
        <v>0</v>
      </c>
      <c r="Q76" s="352">
        <f>X76+AC76+AH76+AM76+AR76+AW76</f>
        <v>0</v>
      </c>
      <c r="R76" s="388">
        <v>108</v>
      </c>
      <c r="S76" s="221">
        <f>AA76+AF76+AK76+AP76+AU76+AZ76+BE76+BJ76</f>
        <v>108</v>
      </c>
      <c r="T76" s="353"/>
      <c r="U76" s="352"/>
      <c r="V76" s="352"/>
      <c r="W76" s="352"/>
      <c r="X76" s="354"/>
      <c r="Y76" s="355"/>
      <c r="Z76" s="352"/>
      <c r="AA76" s="356"/>
      <c r="AB76" s="356"/>
      <c r="AC76" s="357"/>
      <c r="AD76" s="355"/>
      <c r="AE76" s="352"/>
      <c r="AF76" s="352"/>
      <c r="AG76" s="356"/>
      <c r="AH76" s="354"/>
      <c r="AI76" s="355"/>
      <c r="AJ76" s="352"/>
      <c r="AK76" s="352"/>
      <c r="AL76" s="356"/>
      <c r="AM76" s="357"/>
      <c r="AN76" s="353"/>
      <c r="AO76" s="352"/>
      <c r="AP76" s="352"/>
      <c r="AQ76" s="352"/>
      <c r="AR76" s="354"/>
      <c r="AS76" s="355"/>
      <c r="AT76" s="352"/>
      <c r="AU76" s="410">
        <v>36</v>
      </c>
      <c r="AV76" s="352"/>
      <c r="AW76" s="357"/>
      <c r="AX76" s="356"/>
      <c r="AY76" s="352"/>
      <c r="AZ76" s="410">
        <v>36</v>
      </c>
      <c r="BA76" s="352"/>
      <c r="BB76" s="354"/>
      <c r="BC76" s="355"/>
      <c r="BD76" s="352"/>
      <c r="BE76" s="411">
        <v>36</v>
      </c>
      <c r="BF76" s="352"/>
      <c r="BG76" s="358"/>
      <c r="BH76" s="24">
        <f t="shared" si="143"/>
        <v>0</v>
      </c>
      <c r="BP76" s="128"/>
    </row>
    <row r="77" spans="1:68" ht="20.100000000000001" customHeight="1" x14ac:dyDescent="0.25">
      <c r="A77" s="450" t="s">
        <v>79</v>
      </c>
      <c r="B77" s="451" t="s">
        <v>117</v>
      </c>
      <c r="C77" s="529" t="s">
        <v>250</v>
      </c>
      <c r="D77" s="364">
        <v>180</v>
      </c>
      <c r="E77" s="499">
        <f t="shared" si="145"/>
        <v>144</v>
      </c>
      <c r="F77" s="352">
        <f t="shared" si="149"/>
        <v>324</v>
      </c>
      <c r="G77" s="352"/>
      <c r="H77" s="364">
        <f t="shared" si="106"/>
        <v>0</v>
      </c>
      <c r="I77" s="352">
        <f t="shared" si="107"/>
        <v>0</v>
      </c>
      <c r="J77" s="362">
        <f t="shared" si="40"/>
        <v>0</v>
      </c>
      <c r="K77" s="352">
        <f t="shared" si="108"/>
        <v>0</v>
      </c>
      <c r="L77" s="352"/>
      <c r="M77" s="352"/>
      <c r="N77" s="410">
        <f>V77+AA77+AF77+AK77+AP77+AU77+AZ77+BE77</f>
        <v>324</v>
      </c>
      <c r="O77" s="352">
        <f>W77+AB77+AG77+AL77+AQ77+AV77</f>
        <v>0</v>
      </c>
      <c r="P77" s="352">
        <v>0</v>
      </c>
      <c r="Q77" s="352">
        <f>X77+AC77+AH77+AM77+AR77+AW77</f>
        <v>0</v>
      </c>
      <c r="R77" s="388">
        <v>180</v>
      </c>
      <c r="S77" s="221">
        <f>AA77+AF77+AK77+AP77+AU77+AZ77+BE77+BJ77</f>
        <v>324</v>
      </c>
      <c r="T77" s="353"/>
      <c r="U77" s="352"/>
      <c r="V77" s="352"/>
      <c r="W77" s="352"/>
      <c r="X77" s="354"/>
      <c r="Y77" s="355"/>
      <c r="Z77" s="352"/>
      <c r="AA77" s="356"/>
      <c r="AB77" s="356"/>
      <c r="AC77" s="357"/>
      <c r="AD77" s="355"/>
      <c r="AE77" s="352"/>
      <c r="AF77" s="352"/>
      <c r="AG77" s="356"/>
      <c r="AH77" s="354"/>
      <c r="AI77" s="355"/>
      <c r="AJ77" s="352"/>
      <c r="AK77" s="352"/>
      <c r="AL77" s="356"/>
      <c r="AM77" s="357"/>
      <c r="AN77" s="353"/>
      <c r="AO77" s="352"/>
      <c r="AP77" s="352"/>
      <c r="AQ77" s="352"/>
      <c r="AR77" s="354"/>
      <c r="AS77" s="355"/>
      <c r="AT77" s="352"/>
      <c r="AU77" s="410">
        <v>72</v>
      </c>
      <c r="AV77" s="352"/>
      <c r="AW77" s="357"/>
      <c r="AX77" s="356"/>
      <c r="AY77" s="352"/>
      <c r="AZ77" s="410">
        <v>144</v>
      </c>
      <c r="BA77" s="352"/>
      <c r="BB77" s="354"/>
      <c r="BC77" s="355"/>
      <c r="BD77" s="352"/>
      <c r="BE77" s="411">
        <v>108</v>
      </c>
      <c r="BF77" s="352"/>
      <c r="BG77" s="358"/>
      <c r="BH77" s="24">
        <f t="shared" si="143"/>
        <v>0</v>
      </c>
      <c r="BP77" s="128"/>
    </row>
    <row r="78" spans="1:68" ht="20.100000000000001" customHeight="1" x14ac:dyDescent="0.25">
      <c r="A78" s="511" t="s">
        <v>25</v>
      </c>
      <c r="B78" s="512" t="s">
        <v>127</v>
      </c>
      <c r="C78" s="516"/>
      <c r="D78" s="514"/>
      <c r="E78" s="499">
        <f t="shared" si="145"/>
        <v>0</v>
      </c>
      <c r="F78" s="507"/>
      <c r="G78" s="149"/>
      <c r="H78" s="514">
        <f t="shared" si="106"/>
        <v>0</v>
      </c>
      <c r="I78" s="149">
        <f t="shared" si="107"/>
        <v>0</v>
      </c>
      <c r="J78" s="149">
        <f t="shared" si="40"/>
        <v>0</v>
      </c>
      <c r="K78" s="149">
        <f t="shared" si="108"/>
        <v>0</v>
      </c>
      <c r="L78" s="149"/>
      <c r="M78" s="149"/>
      <c r="N78" s="149"/>
      <c r="O78" s="332">
        <f>SUM(O66:O77)</f>
        <v>22</v>
      </c>
      <c r="P78" s="332">
        <f>SUM(P66:P77)</f>
        <v>6</v>
      </c>
      <c r="Q78" s="332">
        <f>SUM(Q66:Q77)</f>
        <v>36</v>
      </c>
      <c r="R78" s="388"/>
      <c r="S78" s="221"/>
      <c r="T78" s="207"/>
      <c r="U78" s="4"/>
      <c r="V78" s="3"/>
      <c r="W78" s="13"/>
      <c r="X78" s="196"/>
      <c r="Y78" s="106"/>
      <c r="Z78" s="4"/>
      <c r="AA78" s="242"/>
      <c r="AB78" s="154"/>
      <c r="AC78" s="114"/>
      <c r="AD78" s="107"/>
      <c r="AE78" s="4"/>
      <c r="AF78" s="3"/>
      <c r="AG78" s="154"/>
      <c r="AH78" s="196"/>
      <c r="AI78" s="107"/>
      <c r="AJ78" s="4"/>
      <c r="AK78" s="242"/>
      <c r="AL78" s="157"/>
      <c r="AM78" s="117"/>
      <c r="AN78" s="209"/>
      <c r="AO78" s="4"/>
      <c r="AP78" s="3"/>
      <c r="AQ78" s="13"/>
      <c r="AR78" s="196"/>
      <c r="AS78" s="107"/>
      <c r="AT78" s="4"/>
      <c r="AU78" s="3"/>
      <c r="AV78" s="13"/>
      <c r="AW78" s="114"/>
      <c r="AX78" s="242"/>
      <c r="AY78" s="4"/>
      <c r="AZ78" s="3"/>
      <c r="BA78" s="13"/>
      <c r="BB78" s="196"/>
      <c r="BC78" s="107"/>
      <c r="BD78" s="4"/>
      <c r="BE78" s="3"/>
      <c r="BF78" s="13"/>
      <c r="BG78" s="277"/>
      <c r="BH78" s="24">
        <f t="shared" si="143"/>
        <v>0</v>
      </c>
      <c r="BP78" s="128"/>
    </row>
    <row r="79" spans="1:68" ht="20.100000000000001" customHeight="1" x14ac:dyDescent="0.25">
      <c r="A79" s="432" t="s">
        <v>80</v>
      </c>
      <c r="B79" s="431" t="s">
        <v>81</v>
      </c>
      <c r="C79" s="530" t="s">
        <v>169</v>
      </c>
      <c r="D79" s="495">
        <v>14</v>
      </c>
      <c r="E79" s="499">
        <f t="shared" si="145"/>
        <v>0</v>
      </c>
      <c r="F79" s="181">
        <f t="shared" si="149"/>
        <v>14</v>
      </c>
      <c r="G79" s="365"/>
      <c r="H79" s="539">
        <f t="shared" si="106"/>
        <v>0</v>
      </c>
      <c r="I79" s="1">
        <f>T79+Y79+AD79+AI79+AN79+AS79+AX79+BC79</f>
        <v>0</v>
      </c>
      <c r="J79" s="362">
        <f t="shared" si="40"/>
        <v>0</v>
      </c>
      <c r="K79" s="1">
        <f t="shared" si="108"/>
        <v>0</v>
      </c>
      <c r="L79" s="365"/>
      <c r="M79" s="1"/>
      <c r="N79" s="1"/>
      <c r="O79" s="503">
        <f>W79+AB79+AG79+AL79+AQ79+AV79+BA79+BF79</f>
        <v>6</v>
      </c>
      <c r="P79" s="281">
        <v>0</v>
      </c>
      <c r="Q79" s="503">
        <f>X79+AC79+AH79+AM79+AR79+AW79+BB79+BG79</f>
        <v>8</v>
      </c>
      <c r="R79" s="388"/>
      <c r="S79" s="221"/>
      <c r="T79" s="207"/>
      <c r="U79" s="4"/>
      <c r="V79" s="3"/>
      <c r="W79" s="13"/>
      <c r="X79" s="196"/>
      <c r="Y79" s="106"/>
      <c r="Z79" s="4"/>
      <c r="AA79" s="242"/>
      <c r="AB79" s="154"/>
      <c r="AC79" s="114"/>
      <c r="AD79" s="107"/>
      <c r="AE79" s="4"/>
      <c r="AF79" s="3"/>
      <c r="AG79" s="154"/>
      <c r="AH79" s="196"/>
      <c r="AI79" s="107"/>
      <c r="AJ79" s="4"/>
      <c r="AK79" s="242"/>
      <c r="AL79" s="157"/>
      <c r="AM79" s="117"/>
      <c r="AN79" s="207"/>
      <c r="AO79" s="4"/>
      <c r="AP79" s="3"/>
      <c r="AQ79" s="13"/>
      <c r="AR79" s="196"/>
      <c r="AS79" s="107"/>
      <c r="AT79" s="4"/>
      <c r="AU79" s="3"/>
      <c r="AV79" s="13"/>
      <c r="AW79" s="114"/>
      <c r="AX79" s="242"/>
      <c r="AY79" s="4"/>
      <c r="AZ79" s="3"/>
      <c r="BA79" s="13"/>
      <c r="BB79" s="196"/>
      <c r="BC79" s="107"/>
      <c r="BD79" s="4"/>
      <c r="BE79" s="3"/>
      <c r="BF79" s="489">
        <v>6</v>
      </c>
      <c r="BG79" s="493">
        <v>8</v>
      </c>
      <c r="BH79" s="24">
        <f t="shared" si="143"/>
        <v>0</v>
      </c>
      <c r="BP79" s="128"/>
    </row>
    <row r="80" spans="1:68" ht="34.5" customHeight="1" x14ac:dyDescent="0.25">
      <c r="A80" s="449" t="s">
        <v>82</v>
      </c>
      <c r="B80" s="452" t="s">
        <v>237</v>
      </c>
      <c r="C80" s="481" t="s">
        <v>258</v>
      </c>
      <c r="D80" s="345">
        <f>SUM(D81:D85)</f>
        <v>342</v>
      </c>
      <c r="E80" s="345">
        <f>SUM(E81:E85)-E84</f>
        <v>92</v>
      </c>
      <c r="F80" s="345">
        <f>SUM(F81:F81)+F84+F85</f>
        <v>146</v>
      </c>
      <c r="G80" s="345">
        <f>SUM(G81:G85)</f>
        <v>60</v>
      </c>
      <c r="H80" s="345">
        <f>SUM(H81:H85)</f>
        <v>2</v>
      </c>
      <c r="I80" s="345">
        <f>SUM(I81:I85)</f>
        <v>120</v>
      </c>
      <c r="J80" s="362">
        <f t="shared" si="40"/>
        <v>120</v>
      </c>
      <c r="K80" s="345">
        <f>SUM(K81:K85)</f>
        <v>60</v>
      </c>
      <c r="L80" s="345">
        <f>SUM(L81:L85)</f>
        <v>60</v>
      </c>
      <c r="M80" s="345">
        <f>SUM(M81:M85)</f>
        <v>0</v>
      </c>
      <c r="N80" s="345">
        <f>SUM(N81:N83)</f>
        <v>288</v>
      </c>
      <c r="O80" s="345">
        <f>SUM(O84:O85)</f>
        <v>10</v>
      </c>
      <c r="P80" s="345">
        <f t="shared" ref="P80:Q80" si="152">SUM(P84:P85)</f>
        <v>2</v>
      </c>
      <c r="Q80" s="345">
        <f t="shared" si="152"/>
        <v>14</v>
      </c>
      <c r="R80" s="367">
        <f>SUM(R81:R83)</f>
        <v>316</v>
      </c>
      <c r="S80" s="222">
        <f>SUM(S81:S83)</f>
        <v>408</v>
      </c>
      <c r="T80" s="346">
        <f>SUM(T81:T85)</f>
        <v>0</v>
      </c>
      <c r="U80" s="345">
        <f t="shared" ref="U80:BG80" si="153">SUM(U81:U85)</f>
        <v>0</v>
      </c>
      <c r="V80" s="345">
        <f t="shared" si="153"/>
        <v>0</v>
      </c>
      <c r="W80" s="345">
        <f t="shared" si="153"/>
        <v>0</v>
      </c>
      <c r="X80" s="347">
        <f t="shared" si="153"/>
        <v>0</v>
      </c>
      <c r="Y80" s="348">
        <f t="shared" si="153"/>
        <v>0</v>
      </c>
      <c r="Z80" s="345">
        <f t="shared" si="153"/>
        <v>0</v>
      </c>
      <c r="AA80" s="345">
        <f t="shared" si="153"/>
        <v>0</v>
      </c>
      <c r="AB80" s="345">
        <f t="shared" si="153"/>
        <v>0</v>
      </c>
      <c r="AC80" s="349">
        <f t="shared" si="153"/>
        <v>0</v>
      </c>
      <c r="AD80" s="348">
        <f t="shared" si="153"/>
        <v>0</v>
      </c>
      <c r="AE80" s="345">
        <f t="shared" si="153"/>
        <v>0</v>
      </c>
      <c r="AF80" s="345">
        <f t="shared" si="153"/>
        <v>0</v>
      </c>
      <c r="AG80" s="350">
        <f t="shared" si="153"/>
        <v>0</v>
      </c>
      <c r="AH80" s="347">
        <f t="shared" si="153"/>
        <v>0</v>
      </c>
      <c r="AI80" s="348">
        <f t="shared" si="153"/>
        <v>36</v>
      </c>
      <c r="AJ80" s="345">
        <f t="shared" si="153"/>
        <v>0</v>
      </c>
      <c r="AK80" s="345">
        <f t="shared" si="153"/>
        <v>36</v>
      </c>
      <c r="AL80" s="345">
        <f t="shared" si="153"/>
        <v>0</v>
      </c>
      <c r="AM80" s="349">
        <f t="shared" si="153"/>
        <v>0</v>
      </c>
      <c r="AN80" s="346">
        <f t="shared" si="153"/>
        <v>48</v>
      </c>
      <c r="AO80" s="345">
        <f t="shared" si="153"/>
        <v>2</v>
      </c>
      <c r="AP80" s="345">
        <f t="shared" si="153"/>
        <v>144</v>
      </c>
      <c r="AQ80" s="345">
        <f t="shared" si="153"/>
        <v>4</v>
      </c>
      <c r="AR80" s="347">
        <f t="shared" si="153"/>
        <v>6</v>
      </c>
      <c r="AS80" s="348">
        <f t="shared" si="153"/>
        <v>36</v>
      </c>
      <c r="AT80" s="345">
        <f t="shared" si="153"/>
        <v>0</v>
      </c>
      <c r="AU80" s="345">
        <f t="shared" si="153"/>
        <v>108</v>
      </c>
      <c r="AV80" s="345">
        <f t="shared" si="153"/>
        <v>6</v>
      </c>
      <c r="AW80" s="349">
        <f t="shared" si="153"/>
        <v>8</v>
      </c>
      <c r="AX80" s="350">
        <f t="shared" si="153"/>
        <v>0</v>
      </c>
      <c r="AY80" s="345">
        <f t="shared" si="153"/>
        <v>0</v>
      </c>
      <c r="AZ80" s="345">
        <f t="shared" si="153"/>
        <v>0</v>
      </c>
      <c r="BA80" s="345">
        <f t="shared" si="153"/>
        <v>0</v>
      </c>
      <c r="BB80" s="347">
        <f t="shared" si="153"/>
        <v>0</v>
      </c>
      <c r="BC80" s="348">
        <f t="shared" si="153"/>
        <v>0</v>
      </c>
      <c r="BD80" s="345">
        <f t="shared" si="153"/>
        <v>0</v>
      </c>
      <c r="BE80" s="345">
        <f t="shared" si="153"/>
        <v>0</v>
      </c>
      <c r="BF80" s="345">
        <f t="shared" si="153"/>
        <v>0</v>
      </c>
      <c r="BG80" s="351">
        <f t="shared" si="153"/>
        <v>0</v>
      </c>
      <c r="BH80" s="24">
        <f t="shared" si="143"/>
        <v>122</v>
      </c>
      <c r="BP80" s="128"/>
    </row>
    <row r="81" spans="1:68" ht="31.5" customHeight="1" x14ac:dyDescent="0.25">
      <c r="A81" s="430" t="s">
        <v>83</v>
      </c>
      <c r="B81" s="426" t="s">
        <v>238</v>
      </c>
      <c r="C81" s="480" t="s">
        <v>251</v>
      </c>
      <c r="D81" s="545">
        <v>112</v>
      </c>
      <c r="E81" s="499">
        <f t="shared" ref="E81" si="154">F81-D81</f>
        <v>20</v>
      </c>
      <c r="F81" s="1">
        <f t="shared" si="149"/>
        <v>132</v>
      </c>
      <c r="G81" s="12">
        <v>60</v>
      </c>
      <c r="H81" s="539">
        <f t="shared" si="106"/>
        <v>2</v>
      </c>
      <c r="I81" s="1">
        <f t="shared" si="107"/>
        <v>120</v>
      </c>
      <c r="J81" s="362">
        <f t="shared" si="40"/>
        <v>120</v>
      </c>
      <c r="K81" s="1">
        <f t="shared" si="108"/>
        <v>60</v>
      </c>
      <c r="L81" s="281">
        <v>60</v>
      </c>
      <c r="M81" s="3"/>
      <c r="N81" s="3"/>
      <c r="O81" s="3">
        <f>W81+AB81+AG81+AL81+AQ81+AV81+BA81+BF81</f>
        <v>4</v>
      </c>
      <c r="P81" s="3">
        <f t="shared" ref="P81" si="155">SUM(U81,Z81,AE81,AJ81,AO81,AT81,AY81,BD81)</f>
        <v>2</v>
      </c>
      <c r="Q81" s="3">
        <f>X81+AC81+AH81+AM81+AR81+AW81+BB81+BG81</f>
        <v>6</v>
      </c>
      <c r="R81" s="396">
        <v>100</v>
      </c>
      <c r="S81" s="224">
        <f>T81+Y81+AD81+AI81+AN81+AS81+AX81+BC81</f>
        <v>120</v>
      </c>
      <c r="T81" s="207"/>
      <c r="U81" s="4"/>
      <c r="V81" s="3"/>
      <c r="W81" s="13"/>
      <c r="X81" s="196"/>
      <c r="Y81" s="106"/>
      <c r="Z81" s="4"/>
      <c r="AA81" s="242"/>
      <c r="AB81" s="154"/>
      <c r="AC81" s="114"/>
      <c r="AD81" s="107"/>
      <c r="AE81" s="4"/>
      <c r="AF81" s="3"/>
      <c r="AG81" s="154"/>
      <c r="AH81" s="196"/>
      <c r="AI81" s="462">
        <v>36</v>
      </c>
      <c r="AJ81" s="4"/>
      <c r="AK81" s="242"/>
      <c r="AL81" s="154"/>
      <c r="AM81" s="114"/>
      <c r="AN81" s="524">
        <v>48</v>
      </c>
      <c r="AO81" s="4">
        <v>2</v>
      </c>
      <c r="AP81" s="3"/>
      <c r="AQ81" s="57">
        <v>4</v>
      </c>
      <c r="AR81" s="199">
        <v>6</v>
      </c>
      <c r="AS81" s="464">
        <v>36</v>
      </c>
      <c r="AT81" s="4"/>
      <c r="AU81" s="3"/>
      <c r="AV81" s="57"/>
      <c r="AW81" s="117"/>
      <c r="AX81" s="242"/>
      <c r="AY81" s="4"/>
      <c r="AZ81" s="3"/>
      <c r="BA81" s="13"/>
      <c r="BB81" s="196"/>
      <c r="BC81" s="107"/>
      <c r="BD81" s="4"/>
      <c r="BE81" s="3"/>
      <c r="BF81" s="13"/>
      <c r="BG81" s="277"/>
      <c r="BH81" s="24">
        <f t="shared" si="143"/>
        <v>122</v>
      </c>
      <c r="BP81" s="128"/>
    </row>
    <row r="82" spans="1:68" ht="20.100000000000001" customHeight="1" x14ac:dyDescent="0.25">
      <c r="A82" s="450" t="s">
        <v>84</v>
      </c>
      <c r="B82" s="451" t="s">
        <v>78</v>
      </c>
      <c r="C82" s="483" t="s">
        <v>91</v>
      </c>
      <c r="D82" s="364">
        <v>72</v>
      </c>
      <c r="E82" s="499">
        <f t="shared" ref="E82:E84" si="156">S82-R82</f>
        <v>0</v>
      </c>
      <c r="F82" s="352">
        <f t="shared" si="149"/>
        <v>72</v>
      </c>
      <c r="G82" s="352"/>
      <c r="H82" s="364">
        <f t="shared" si="106"/>
        <v>0</v>
      </c>
      <c r="I82" s="352">
        <f t="shared" si="107"/>
        <v>0</v>
      </c>
      <c r="J82" s="362">
        <f t="shared" si="40"/>
        <v>0</v>
      </c>
      <c r="K82" s="352">
        <f t="shared" si="108"/>
        <v>0</v>
      </c>
      <c r="L82" s="352"/>
      <c r="M82" s="352"/>
      <c r="N82" s="410">
        <f>V82+AA82+AF82+AK82+AP82+AU82+AZ82+BE82</f>
        <v>72</v>
      </c>
      <c r="O82" s="352">
        <f>W82+AB82+AG82+AL82+AQ82+AV82</f>
        <v>0</v>
      </c>
      <c r="P82" s="352">
        <v>0</v>
      </c>
      <c r="Q82" s="352">
        <f>X82+AC82+AH82+AM82+AR82+AW82</f>
        <v>0</v>
      </c>
      <c r="R82" s="396">
        <v>72</v>
      </c>
      <c r="S82" s="221">
        <f>AA82+AF82+AK82+AP82+AU82+AZ82+BE82+BJ82</f>
        <v>72</v>
      </c>
      <c r="T82" s="353"/>
      <c r="U82" s="352"/>
      <c r="V82" s="352"/>
      <c r="W82" s="352"/>
      <c r="X82" s="354"/>
      <c r="Y82" s="355"/>
      <c r="Z82" s="352"/>
      <c r="AA82" s="356"/>
      <c r="AB82" s="356"/>
      <c r="AC82" s="357"/>
      <c r="AD82" s="355"/>
      <c r="AE82" s="352"/>
      <c r="AF82" s="352"/>
      <c r="AG82" s="356"/>
      <c r="AH82" s="354"/>
      <c r="AI82" s="355"/>
      <c r="AJ82" s="352"/>
      <c r="AK82" s="521">
        <v>36</v>
      </c>
      <c r="AL82" s="356"/>
      <c r="AM82" s="357"/>
      <c r="AN82" s="353"/>
      <c r="AO82" s="352"/>
      <c r="AP82" s="411">
        <v>36</v>
      </c>
      <c r="AQ82" s="352"/>
      <c r="AR82" s="354"/>
      <c r="AS82" s="355"/>
      <c r="AT82" s="352"/>
      <c r="AU82" s="352"/>
      <c r="AV82" s="352"/>
      <c r="AW82" s="357"/>
      <c r="AX82" s="356"/>
      <c r="AY82" s="352"/>
      <c r="AZ82" s="352"/>
      <c r="BA82" s="352"/>
      <c r="BB82" s="354"/>
      <c r="BC82" s="355"/>
      <c r="BD82" s="352"/>
      <c r="BE82" s="352"/>
      <c r="BF82" s="352"/>
      <c r="BG82" s="277"/>
      <c r="BH82" s="24">
        <f t="shared" si="143"/>
        <v>0</v>
      </c>
      <c r="BP82" s="128"/>
    </row>
    <row r="83" spans="1:68" ht="20.100000000000001" customHeight="1" x14ac:dyDescent="0.25">
      <c r="A83" s="450" t="s">
        <v>85</v>
      </c>
      <c r="B83" s="451" t="s">
        <v>117</v>
      </c>
      <c r="C83" s="483" t="s">
        <v>91</v>
      </c>
      <c r="D83" s="364">
        <v>144</v>
      </c>
      <c r="E83" s="499">
        <f t="shared" si="156"/>
        <v>72</v>
      </c>
      <c r="F83" s="352">
        <f t="shared" si="149"/>
        <v>216</v>
      </c>
      <c r="G83" s="352"/>
      <c r="H83" s="364">
        <f t="shared" si="106"/>
        <v>0</v>
      </c>
      <c r="I83" s="352">
        <f t="shared" si="107"/>
        <v>0</v>
      </c>
      <c r="J83" s="362">
        <f t="shared" ref="J83:J104" si="157">K83+L83+M83</f>
        <v>0</v>
      </c>
      <c r="K83" s="352">
        <f t="shared" si="108"/>
        <v>0</v>
      </c>
      <c r="L83" s="352"/>
      <c r="M83" s="352"/>
      <c r="N83" s="410">
        <f>V83+AA83+AF83+AK83+AP83+AU83+AZ83+BE83</f>
        <v>216</v>
      </c>
      <c r="O83" s="352">
        <f>W83+AB83+AG83+AL83+AQ83+AV83</f>
        <v>0</v>
      </c>
      <c r="P83" s="352">
        <v>0</v>
      </c>
      <c r="Q83" s="352">
        <f>X83+AC83+AH83+AM83+AR83+AW83</f>
        <v>0</v>
      </c>
      <c r="R83" s="396">
        <v>144</v>
      </c>
      <c r="S83" s="221">
        <f>AA83+AF83+AK83+AP83+AU83+AZ83+BE83+BJ83</f>
        <v>216</v>
      </c>
      <c r="T83" s="353"/>
      <c r="U83" s="352"/>
      <c r="V83" s="352"/>
      <c r="W83" s="352"/>
      <c r="X83" s="354"/>
      <c r="Y83" s="355"/>
      <c r="Z83" s="352"/>
      <c r="AA83" s="356"/>
      <c r="AB83" s="356"/>
      <c r="AC83" s="357"/>
      <c r="AD83" s="355"/>
      <c r="AE83" s="352"/>
      <c r="AF83" s="352"/>
      <c r="AG83" s="356"/>
      <c r="AH83" s="354"/>
      <c r="AI83" s="355"/>
      <c r="AJ83" s="352"/>
      <c r="AK83" s="356"/>
      <c r="AL83" s="356"/>
      <c r="AM83" s="357"/>
      <c r="AN83" s="353"/>
      <c r="AO83" s="352"/>
      <c r="AP83" s="410">
        <v>108</v>
      </c>
      <c r="AQ83" s="352"/>
      <c r="AR83" s="354"/>
      <c r="AS83" s="355"/>
      <c r="AT83" s="352"/>
      <c r="AU83" s="411">
        <v>108</v>
      </c>
      <c r="AV83" s="352"/>
      <c r="AW83" s="357"/>
      <c r="AX83" s="356"/>
      <c r="AY83" s="352"/>
      <c r="AZ83" s="352"/>
      <c r="BA83" s="352"/>
      <c r="BB83" s="354"/>
      <c r="BC83" s="355"/>
      <c r="BD83" s="352"/>
      <c r="BE83" s="352"/>
      <c r="BF83" s="352"/>
      <c r="BG83" s="277"/>
      <c r="BH83" s="24">
        <f t="shared" si="143"/>
        <v>0</v>
      </c>
      <c r="BP83" s="128"/>
    </row>
    <row r="84" spans="1:68" ht="20.100000000000001" customHeight="1" x14ac:dyDescent="0.25">
      <c r="A84" s="511" t="s">
        <v>25</v>
      </c>
      <c r="B84" s="512" t="s">
        <v>127</v>
      </c>
      <c r="C84" s="516"/>
      <c r="D84" s="514"/>
      <c r="E84" s="499">
        <f t="shared" si="156"/>
        <v>0</v>
      </c>
      <c r="F84" s="531"/>
      <c r="G84" s="149"/>
      <c r="H84" s="514">
        <f t="shared" si="106"/>
        <v>0</v>
      </c>
      <c r="I84" s="149">
        <f t="shared" si="107"/>
        <v>0</v>
      </c>
      <c r="J84" s="149">
        <f t="shared" si="157"/>
        <v>0</v>
      </c>
      <c r="K84" s="149">
        <f t="shared" si="108"/>
        <v>0</v>
      </c>
      <c r="L84" s="149"/>
      <c r="M84" s="149"/>
      <c r="N84" s="149"/>
      <c r="O84" s="332">
        <f>SUM(O81:O83)</f>
        <v>4</v>
      </c>
      <c r="P84" s="332">
        <f>SUM(P81:P83)</f>
        <v>2</v>
      </c>
      <c r="Q84" s="332">
        <f>SUM(Q81:Q83)</f>
        <v>6</v>
      </c>
      <c r="R84" s="388"/>
      <c r="S84" s="221"/>
      <c r="T84" s="207"/>
      <c r="U84" s="4"/>
      <c r="V84" s="3"/>
      <c r="W84" s="13"/>
      <c r="X84" s="196"/>
      <c r="Y84" s="106"/>
      <c r="Z84" s="4"/>
      <c r="AA84" s="242"/>
      <c r="AB84" s="154"/>
      <c r="AC84" s="114"/>
      <c r="AD84" s="106"/>
      <c r="AE84" s="4"/>
      <c r="AF84" s="3"/>
      <c r="AG84" s="154"/>
      <c r="AH84" s="196"/>
      <c r="AI84" s="106"/>
      <c r="AJ84" s="4"/>
      <c r="AK84" s="242"/>
      <c r="AL84" s="154"/>
      <c r="AM84" s="114"/>
      <c r="AN84" s="209"/>
      <c r="AO84" s="4"/>
      <c r="AP84" s="3"/>
      <c r="AQ84" s="13"/>
      <c r="AR84" s="199"/>
      <c r="AS84" s="107"/>
      <c r="AT84" s="4"/>
      <c r="AU84" s="3"/>
      <c r="AV84" s="13"/>
      <c r="AW84" s="117"/>
      <c r="AX84" s="242"/>
      <c r="AY84" s="4"/>
      <c r="AZ84" s="3"/>
      <c r="BA84" s="13"/>
      <c r="BB84" s="196"/>
      <c r="BC84" s="107"/>
      <c r="BD84" s="4"/>
      <c r="BE84" s="3"/>
      <c r="BF84" s="13"/>
      <c r="BG84" s="277"/>
      <c r="BH84" s="24">
        <f t="shared" si="143"/>
        <v>0</v>
      </c>
      <c r="BP84" s="128"/>
    </row>
    <row r="85" spans="1:68" ht="20.100000000000001" customHeight="1" x14ac:dyDescent="0.25">
      <c r="A85" s="432" t="s">
        <v>86</v>
      </c>
      <c r="B85" s="431" t="s">
        <v>81</v>
      </c>
      <c r="C85" s="484" t="s">
        <v>169</v>
      </c>
      <c r="D85" s="495">
        <v>14</v>
      </c>
      <c r="E85" s="499">
        <f>F85-D85</f>
        <v>0</v>
      </c>
      <c r="F85" s="181">
        <f>H85+I85+N85+O85+Q85</f>
        <v>14</v>
      </c>
      <c r="G85" s="365"/>
      <c r="H85" s="539">
        <f t="shared" si="106"/>
        <v>0</v>
      </c>
      <c r="I85" s="1">
        <f t="shared" si="107"/>
        <v>0</v>
      </c>
      <c r="J85" s="362">
        <f t="shared" si="157"/>
        <v>0</v>
      </c>
      <c r="K85" s="1">
        <f t="shared" si="108"/>
        <v>0</v>
      </c>
      <c r="L85" s="365"/>
      <c r="M85" s="3"/>
      <c r="N85" s="3"/>
      <c r="O85" s="503">
        <f>W85+AB85+AG85+AL85+AQ85+AV85+BA85+BF85</f>
        <v>6</v>
      </c>
      <c r="P85" s="503">
        <v>0</v>
      </c>
      <c r="Q85" s="503">
        <f>X85+AC85+AH85+AM85+AR85+AW85+BB85+BG85</f>
        <v>8</v>
      </c>
      <c r="R85" s="388"/>
      <c r="S85" s="221"/>
      <c r="T85" s="207"/>
      <c r="U85" s="4"/>
      <c r="V85" s="3"/>
      <c r="W85" s="13"/>
      <c r="X85" s="196"/>
      <c r="Y85" s="106"/>
      <c r="Z85" s="4"/>
      <c r="AA85" s="242"/>
      <c r="AB85" s="154"/>
      <c r="AC85" s="114"/>
      <c r="AD85" s="106"/>
      <c r="AE85" s="4"/>
      <c r="AF85" s="3"/>
      <c r="AG85" s="154"/>
      <c r="AH85" s="196"/>
      <c r="AI85" s="106"/>
      <c r="AJ85" s="4"/>
      <c r="AK85" s="242"/>
      <c r="AL85" s="154"/>
      <c r="AM85" s="114"/>
      <c r="AN85" s="209"/>
      <c r="AO85" s="4"/>
      <c r="AP85" s="3"/>
      <c r="AQ85" s="13"/>
      <c r="AR85" s="196"/>
      <c r="AS85" s="107"/>
      <c r="AT85" s="4"/>
      <c r="AU85" s="3"/>
      <c r="AV85" s="489">
        <v>6</v>
      </c>
      <c r="AW85" s="490">
        <v>8</v>
      </c>
      <c r="AX85" s="242"/>
      <c r="AY85" s="4"/>
      <c r="AZ85" s="3"/>
      <c r="BA85" s="13"/>
      <c r="BB85" s="196"/>
      <c r="BC85" s="107"/>
      <c r="BD85" s="4"/>
      <c r="BE85" s="3"/>
      <c r="BF85" s="13"/>
      <c r="BG85" s="277"/>
      <c r="BH85" s="24">
        <f t="shared" si="143"/>
        <v>0</v>
      </c>
      <c r="BP85" s="128"/>
    </row>
    <row r="86" spans="1:68" ht="30" customHeight="1" x14ac:dyDescent="0.25">
      <c r="A86" s="449" t="s">
        <v>87</v>
      </c>
      <c r="B86" s="452" t="s">
        <v>239</v>
      </c>
      <c r="C86" s="481" t="s">
        <v>259</v>
      </c>
      <c r="D86" s="345">
        <f>SUM(D87:D92)</f>
        <v>334</v>
      </c>
      <c r="E86" s="345">
        <f>SUM(E87:E92)-E91</f>
        <v>7</v>
      </c>
      <c r="F86" s="345">
        <f>SUM(F87:F88)+F91+F92</f>
        <v>161</v>
      </c>
      <c r="G86" s="345">
        <f>SUM(G87:G92)</f>
        <v>74</v>
      </c>
      <c r="H86" s="345">
        <f>SUM(H87:H92)</f>
        <v>0</v>
      </c>
      <c r="I86" s="345">
        <f>SUM(I87:I92)</f>
        <v>147</v>
      </c>
      <c r="J86" s="362">
        <f t="shared" si="157"/>
        <v>147</v>
      </c>
      <c r="K86" s="345">
        <f>SUM(K87:K92)</f>
        <v>73</v>
      </c>
      <c r="L86" s="345">
        <f>SUM(L87:L92)</f>
        <v>74</v>
      </c>
      <c r="M86" s="345">
        <f>SUM(M87:M92)</f>
        <v>0</v>
      </c>
      <c r="N86" s="345">
        <f>SUM(N87:N90)</f>
        <v>180</v>
      </c>
      <c r="O86" s="345">
        <f>SUM(O91:O92)</f>
        <v>6</v>
      </c>
      <c r="P86" s="345">
        <f>SUM(P91:P92)</f>
        <v>0</v>
      </c>
      <c r="Q86" s="345">
        <f>SUM(Q91:Q92)</f>
        <v>8</v>
      </c>
      <c r="R86" s="367">
        <f>SUM(R87:R90)</f>
        <v>320</v>
      </c>
      <c r="S86" s="222">
        <f>SUM(S87:S90)</f>
        <v>327</v>
      </c>
      <c r="T86" s="346">
        <f>SUM(T87:T92)</f>
        <v>0</v>
      </c>
      <c r="U86" s="345">
        <f t="shared" ref="U86:BG86" si="158">SUM(U87:U92)</f>
        <v>0</v>
      </c>
      <c r="V86" s="345">
        <f t="shared" si="158"/>
        <v>0</v>
      </c>
      <c r="W86" s="345">
        <f t="shared" si="158"/>
        <v>0</v>
      </c>
      <c r="X86" s="347">
        <f t="shared" si="158"/>
        <v>0</v>
      </c>
      <c r="Y86" s="348">
        <f t="shared" si="158"/>
        <v>0</v>
      </c>
      <c r="Z86" s="345">
        <f t="shared" si="158"/>
        <v>0</v>
      </c>
      <c r="AA86" s="345">
        <f t="shared" si="158"/>
        <v>0</v>
      </c>
      <c r="AB86" s="345">
        <f t="shared" si="158"/>
        <v>0</v>
      </c>
      <c r="AC86" s="349">
        <f t="shared" si="158"/>
        <v>0</v>
      </c>
      <c r="AD86" s="348">
        <f t="shared" si="158"/>
        <v>75</v>
      </c>
      <c r="AE86" s="345">
        <f t="shared" si="158"/>
        <v>0</v>
      </c>
      <c r="AF86" s="345">
        <f t="shared" si="158"/>
        <v>36</v>
      </c>
      <c r="AG86" s="350">
        <f t="shared" si="158"/>
        <v>0</v>
      </c>
      <c r="AH86" s="347">
        <f t="shared" si="158"/>
        <v>0</v>
      </c>
      <c r="AI86" s="348">
        <f t="shared" si="158"/>
        <v>72</v>
      </c>
      <c r="AJ86" s="345">
        <f t="shared" si="158"/>
        <v>0</v>
      </c>
      <c r="AK86" s="345">
        <f t="shared" si="158"/>
        <v>144</v>
      </c>
      <c r="AL86" s="345">
        <f t="shared" si="158"/>
        <v>6</v>
      </c>
      <c r="AM86" s="349">
        <f t="shared" si="158"/>
        <v>8</v>
      </c>
      <c r="AN86" s="346">
        <f t="shared" si="158"/>
        <v>0</v>
      </c>
      <c r="AO86" s="345">
        <f t="shared" si="158"/>
        <v>0</v>
      </c>
      <c r="AP86" s="345">
        <f t="shared" si="158"/>
        <v>0</v>
      </c>
      <c r="AQ86" s="345">
        <f t="shared" si="158"/>
        <v>0</v>
      </c>
      <c r="AR86" s="347">
        <f t="shared" si="158"/>
        <v>0</v>
      </c>
      <c r="AS86" s="348">
        <f t="shared" si="158"/>
        <v>0</v>
      </c>
      <c r="AT86" s="345">
        <f t="shared" si="158"/>
        <v>0</v>
      </c>
      <c r="AU86" s="345">
        <f t="shared" si="158"/>
        <v>0</v>
      </c>
      <c r="AV86" s="345">
        <f t="shared" si="158"/>
        <v>0</v>
      </c>
      <c r="AW86" s="349">
        <f t="shared" si="158"/>
        <v>0</v>
      </c>
      <c r="AX86" s="350">
        <f t="shared" si="158"/>
        <v>0</v>
      </c>
      <c r="AY86" s="345">
        <f t="shared" si="158"/>
        <v>0</v>
      </c>
      <c r="AZ86" s="345">
        <f t="shared" si="158"/>
        <v>0</v>
      </c>
      <c r="BA86" s="345">
        <f t="shared" si="158"/>
        <v>0</v>
      </c>
      <c r="BB86" s="347">
        <f t="shared" si="158"/>
        <v>0</v>
      </c>
      <c r="BC86" s="348">
        <f t="shared" si="158"/>
        <v>0</v>
      </c>
      <c r="BD86" s="345">
        <f t="shared" si="158"/>
        <v>0</v>
      </c>
      <c r="BE86" s="345">
        <f t="shared" si="158"/>
        <v>0</v>
      </c>
      <c r="BF86" s="345">
        <f t="shared" si="158"/>
        <v>0</v>
      </c>
      <c r="BG86" s="351">
        <f t="shared" si="158"/>
        <v>0</v>
      </c>
      <c r="BH86" s="24">
        <f t="shared" si="143"/>
        <v>147</v>
      </c>
      <c r="BP86" s="128"/>
    </row>
    <row r="87" spans="1:68" ht="39.75" customHeight="1" x14ac:dyDescent="0.25">
      <c r="A87" s="432" t="s">
        <v>88</v>
      </c>
      <c r="B87" s="426" t="s">
        <v>240</v>
      </c>
      <c r="C87" s="484" t="s">
        <v>252</v>
      </c>
      <c r="D87" s="6">
        <v>60</v>
      </c>
      <c r="E87" s="499">
        <f t="shared" ref="E87:E92" si="159">F87-D87</f>
        <v>7</v>
      </c>
      <c r="F87" s="1">
        <f t="shared" si="149"/>
        <v>67</v>
      </c>
      <c r="G87" s="12">
        <v>34</v>
      </c>
      <c r="H87" s="539">
        <f t="shared" si="106"/>
        <v>0</v>
      </c>
      <c r="I87" s="1">
        <f t="shared" si="107"/>
        <v>67</v>
      </c>
      <c r="J87" s="362">
        <f t="shared" si="157"/>
        <v>67</v>
      </c>
      <c r="K87" s="1">
        <f t="shared" si="108"/>
        <v>33</v>
      </c>
      <c r="L87" s="281">
        <v>34</v>
      </c>
      <c r="M87" s="3"/>
      <c r="N87" s="3"/>
      <c r="O87" s="3">
        <f>W87+AB87+AG87+AL87+AQ87+AV87+BA87+BF87</f>
        <v>0</v>
      </c>
      <c r="P87" s="3">
        <f t="shared" ref="P87:P88" si="160">SUM(U87,Z87,AE87,AJ87,AO87,AT87,AY87,BD87)</f>
        <v>0</v>
      </c>
      <c r="Q87" s="3">
        <f t="shared" ref="Q87:Q88" si="161">X87+AC87+AH87+AM87+AR87+AW87+BB87+BG87</f>
        <v>0</v>
      </c>
      <c r="R87" s="388">
        <v>60</v>
      </c>
      <c r="S87" s="221">
        <f t="shared" ref="S87:S88" si="162">T87+Y87+AD87+AI87+AN87+AS87+AX87+BC87</f>
        <v>67</v>
      </c>
      <c r="T87" s="207"/>
      <c r="U87" s="4"/>
      <c r="V87" s="3"/>
      <c r="W87" s="13"/>
      <c r="X87" s="196"/>
      <c r="Y87" s="106"/>
      <c r="Z87" s="4"/>
      <c r="AA87" s="242"/>
      <c r="AB87" s="154"/>
      <c r="AC87" s="114"/>
      <c r="AD87" s="462">
        <v>30</v>
      </c>
      <c r="AE87" s="4"/>
      <c r="AF87" s="3"/>
      <c r="AG87" s="157"/>
      <c r="AH87" s="199"/>
      <c r="AI87" s="486">
        <v>37</v>
      </c>
      <c r="AJ87" s="4"/>
      <c r="AK87" s="242"/>
      <c r="AL87" s="154"/>
      <c r="AM87" s="114"/>
      <c r="AN87" s="209"/>
      <c r="AO87" s="4"/>
      <c r="AP87" s="3"/>
      <c r="AQ87" s="13"/>
      <c r="AR87" s="196"/>
      <c r="AS87" s="462"/>
      <c r="AT87" s="4"/>
      <c r="AU87" s="3"/>
      <c r="AV87" s="13"/>
      <c r="AW87" s="114"/>
      <c r="AX87" s="494"/>
      <c r="AY87" s="4"/>
      <c r="AZ87" s="3"/>
      <c r="BA87" s="13"/>
      <c r="BB87" s="196"/>
      <c r="BC87" s="462"/>
      <c r="BD87" s="4"/>
      <c r="BE87" s="3"/>
      <c r="BF87" s="57"/>
      <c r="BG87" s="279"/>
      <c r="BH87" s="24">
        <f t="shared" si="143"/>
        <v>67</v>
      </c>
      <c r="BP87" s="128"/>
    </row>
    <row r="88" spans="1:68" ht="39" customHeight="1" x14ac:dyDescent="0.25">
      <c r="A88" s="432" t="s">
        <v>89</v>
      </c>
      <c r="B88" s="426" t="s">
        <v>241</v>
      </c>
      <c r="C88" s="484" t="s">
        <v>252</v>
      </c>
      <c r="D88" s="6">
        <v>80</v>
      </c>
      <c r="E88" s="499">
        <f t="shared" si="159"/>
        <v>0</v>
      </c>
      <c r="F88" s="1">
        <f t="shared" si="149"/>
        <v>80</v>
      </c>
      <c r="G88" s="12">
        <v>40</v>
      </c>
      <c r="H88" s="539">
        <f t="shared" si="106"/>
        <v>0</v>
      </c>
      <c r="I88" s="1">
        <f t="shared" si="107"/>
        <v>80</v>
      </c>
      <c r="J88" s="362">
        <f t="shared" si="157"/>
        <v>80</v>
      </c>
      <c r="K88" s="1">
        <f t="shared" si="108"/>
        <v>40</v>
      </c>
      <c r="L88" s="281">
        <v>40</v>
      </c>
      <c r="M88" s="3"/>
      <c r="N88" s="3"/>
      <c r="O88" s="3">
        <f t="shared" ref="O88" si="163">W88+AB88+AG88+AL88+AQ88+AV88+BA88+BF88</f>
        <v>0</v>
      </c>
      <c r="P88" s="3">
        <f t="shared" si="160"/>
        <v>0</v>
      </c>
      <c r="Q88" s="3">
        <f t="shared" si="161"/>
        <v>0</v>
      </c>
      <c r="R88" s="388">
        <v>80</v>
      </c>
      <c r="S88" s="221">
        <f t="shared" si="162"/>
        <v>80</v>
      </c>
      <c r="T88" s="207"/>
      <c r="U88" s="4"/>
      <c r="V88" s="3"/>
      <c r="W88" s="13"/>
      <c r="X88" s="196"/>
      <c r="Y88" s="106"/>
      <c r="Z88" s="4"/>
      <c r="AA88" s="242"/>
      <c r="AB88" s="154"/>
      <c r="AC88" s="114"/>
      <c r="AD88" s="462">
        <v>45</v>
      </c>
      <c r="AE88" s="4"/>
      <c r="AF88" s="3"/>
      <c r="AG88" s="157"/>
      <c r="AH88" s="199"/>
      <c r="AI88" s="486">
        <v>35</v>
      </c>
      <c r="AJ88" s="4"/>
      <c r="AK88" s="242"/>
      <c r="AL88" s="154"/>
      <c r="AM88" s="114"/>
      <c r="AN88" s="209"/>
      <c r="AO88" s="4"/>
      <c r="AP88" s="3"/>
      <c r="AQ88" s="13"/>
      <c r="AR88" s="196"/>
      <c r="AS88" s="407"/>
      <c r="AT88" s="4"/>
      <c r="AU88" s="3"/>
      <c r="AV88" s="13"/>
      <c r="AW88" s="114"/>
      <c r="AX88" s="494"/>
      <c r="AY88" s="4"/>
      <c r="AZ88" s="3"/>
      <c r="BA88" s="13"/>
      <c r="BB88" s="196"/>
      <c r="BC88" s="462"/>
      <c r="BD88" s="4"/>
      <c r="BE88" s="3"/>
      <c r="BF88" s="13"/>
      <c r="BG88" s="277"/>
      <c r="BH88" s="24">
        <f t="shared" si="143"/>
        <v>80</v>
      </c>
      <c r="BP88" s="128"/>
    </row>
    <row r="89" spans="1:68" ht="20.100000000000001" customHeight="1" x14ac:dyDescent="0.25">
      <c r="A89" s="450" t="s">
        <v>90</v>
      </c>
      <c r="B89" s="451" t="s">
        <v>78</v>
      </c>
      <c r="C89" s="483" t="s">
        <v>91</v>
      </c>
      <c r="D89" s="364">
        <v>72</v>
      </c>
      <c r="E89" s="499">
        <f t="shared" si="159"/>
        <v>0</v>
      </c>
      <c r="F89" s="352">
        <f t="shared" si="149"/>
        <v>72</v>
      </c>
      <c r="G89" s="352"/>
      <c r="H89" s="364">
        <f t="shared" si="106"/>
        <v>0</v>
      </c>
      <c r="I89" s="352">
        <f t="shared" si="107"/>
        <v>0</v>
      </c>
      <c r="J89" s="362">
        <f t="shared" si="157"/>
        <v>0</v>
      </c>
      <c r="K89" s="352">
        <f t="shared" si="108"/>
        <v>0</v>
      </c>
      <c r="L89" s="352"/>
      <c r="M89" s="352"/>
      <c r="N89" s="410">
        <f>V89+AA89+AF89+AK89+AP89+AU89+AZ89+BE89</f>
        <v>72</v>
      </c>
      <c r="O89" s="352">
        <f>W89+AB89+AG89+AL89+AQ89+AV89</f>
        <v>0</v>
      </c>
      <c r="P89" s="352">
        <v>0</v>
      </c>
      <c r="Q89" s="352">
        <f>X89+AC89+AH89+AM89+AR89+AW89</f>
        <v>0</v>
      </c>
      <c r="R89" s="388">
        <v>72</v>
      </c>
      <c r="S89" s="221">
        <f>AA89+AF89+AK89+AP89+AU89+AZ89+BE89+BJ89</f>
        <v>72</v>
      </c>
      <c r="T89" s="353"/>
      <c r="U89" s="352"/>
      <c r="V89" s="352"/>
      <c r="W89" s="352"/>
      <c r="X89" s="354"/>
      <c r="Y89" s="355"/>
      <c r="Z89" s="352"/>
      <c r="AA89" s="356"/>
      <c r="AB89" s="356"/>
      <c r="AC89" s="357"/>
      <c r="AD89" s="355"/>
      <c r="AE89" s="352"/>
      <c r="AF89" s="44">
        <v>36</v>
      </c>
      <c r="AG89" s="356"/>
      <c r="AH89" s="354"/>
      <c r="AI89" s="355"/>
      <c r="AJ89" s="352"/>
      <c r="AK89" s="409">
        <v>36</v>
      </c>
      <c r="AL89" s="356"/>
      <c r="AM89" s="357"/>
      <c r="AN89" s="353"/>
      <c r="AO89" s="352"/>
      <c r="AP89" s="352"/>
      <c r="AQ89" s="352"/>
      <c r="AR89" s="354"/>
      <c r="AS89" s="355"/>
      <c r="AT89" s="352"/>
      <c r="AU89" s="352"/>
      <c r="AV89" s="352"/>
      <c r="AW89" s="357"/>
      <c r="AX89" s="356"/>
      <c r="AY89" s="352"/>
      <c r="AZ89" s="410"/>
      <c r="BA89" s="352"/>
      <c r="BB89" s="354"/>
      <c r="BC89" s="355"/>
      <c r="BD89" s="352"/>
      <c r="BE89" s="352"/>
      <c r="BF89" s="352"/>
      <c r="BG89" s="358"/>
      <c r="BH89" s="24">
        <f t="shared" si="143"/>
        <v>0</v>
      </c>
      <c r="BP89" s="128"/>
    </row>
    <row r="90" spans="1:68" ht="20.100000000000001" customHeight="1" x14ac:dyDescent="0.25">
      <c r="A90" s="450" t="s">
        <v>92</v>
      </c>
      <c r="B90" s="451" t="s">
        <v>117</v>
      </c>
      <c r="C90" s="485" t="s">
        <v>46</v>
      </c>
      <c r="D90" s="364">
        <v>108</v>
      </c>
      <c r="E90" s="499">
        <f t="shared" si="159"/>
        <v>0</v>
      </c>
      <c r="F90" s="352">
        <f t="shared" si="149"/>
        <v>108</v>
      </c>
      <c r="G90" s="352"/>
      <c r="H90" s="364">
        <f t="shared" si="106"/>
        <v>0</v>
      </c>
      <c r="I90" s="352">
        <f t="shared" si="107"/>
        <v>0</v>
      </c>
      <c r="J90" s="362">
        <f t="shared" si="157"/>
        <v>0</v>
      </c>
      <c r="K90" s="352">
        <f t="shared" si="108"/>
        <v>0</v>
      </c>
      <c r="L90" s="352"/>
      <c r="M90" s="352"/>
      <c r="N90" s="410">
        <f>V90+AA90+AF90+AK90+AP90+AU90+AZ90+BE90</f>
        <v>108</v>
      </c>
      <c r="O90" s="352">
        <f>W90+AB90+AG90+AL90+AQ90+AV90</f>
        <v>0</v>
      </c>
      <c r="P90" s="352">
        <v>0</v>
      </c>
      <c r="Q90" s="352">
        <f>X90+AC90+AH90+AM90+AR90+AW90</f>
        <v>0</v>
      </c>
      <c r="R90" s="388">
        <v>108</v>
      </c>
      <c r="S90" s="221">
        <f>AA90+AF90+AK90+AP90+AU90+AZ90+BE90+BJ90</f>
        <v>108</v>
      </c>
      <c r="T90" s="353"/>
      <c r="U90" s="352"/>
      <c r="V90" s="352"/>
      <c r="W90" s="352"/>
      <c r="X90" s="354"/>
      <c r="Y90" s="355"/>
      <c r="Z90" s="352"/>
      <c r="AA90" s="356"/>
      <c r="AB90" s="356"/>
      <c r="AC90" s="357"/>
      <c r="AD90" s="355"/>
      <c r="AE90" s="352"/>
      <c r="AF90" s="352"/>
      <c r="AG90" s="356"/>
      <c r="AH90" s="354"/>
      <c r="AI90" s="355"/>
      <c r="AJ90" s="352"/>
      <c r="AK90" s="409">
        <v>108</v>
      </c>
      <c r="AL90" s="356"/>
      <c r="AM90" s="357"/>
      <c r="AN90" s="353"/>
      <c r="AO90" s="352"/>
      <c r="AP90" s="352"/>
      <c r="AQ90" s="352"/>
      <c r="AR90" s="354"/>
      <c r="AS90" s="355"/>
      <c r="AT90" s="352"/>
      <c r="AU90" s="352"/>
      <c r="AV90" s="352"/>
      <c r="AW90" s="357"/>
      <c r="AX90" s="356"/>
      <c r="AY90" s="352"/>
      <c r="AZ90" s="410"/>
      <c r="BA90" s="352"/>
      <c r="BB90" s="354"/>
      <c r="BC90" s="355"/>
      <c r="BD90" s="352"/>
      <c r="BE90" s="352"/>
      <c r="BF90" s="352"/>
      <c r="BG90" s="358"/>
      <c r="BH90" s="24">
        <f t="shared" si="143"/>
        <v>0</v>
      </c>
      <c r="BP90" s="128"/>
    </row>
    <row r="91" spans="1:68" ht="20.100000000000001" customHeight="1" x14ac:dyDescent="0.25">
      <c r="A91" s="511" t="s">
        <v>25</v>
      </c>
      <c r="B91" s="518" t="s">
        <v>127</v>
      </c>
      <c r="C91" s="516"/>
      <c r="D91" s="514"/>
      <c r="E91" s="499">
        <f t="shared" si="159"/>
        <v>0</v>
      </c>
      <c r="F91" s="531"/>
      <c r="G91" s="149"/>
      <c r="H91" s="514">
        <f t="shared" si="106"/>
        <v>0</v>
      </c>
      <c r="I91" s="149">
        <f t="shared" si="107"/>
        <v>0</v>
      </c>
      <c r="J91" s="149">
        <f t="shared" si="157"/>
        <v>0</v>
      </c>
      <c r="K91" s="149">
        <f t="shared" si="108"/>
        <v>0</v>
      </c>
      <c r="L91" s="149"/>
      <c r="M91" s="149"/>
      <c r="N91" s="149"/>
      <c r="O91" s="332">
        <f>SUM(O87:O90)</f>
        <v>0</v>
      </c>
      <c r="P91" s="332">
        <f>SUM(P87:P90)</f>
        <v>0</v>
      </c>
      <c r="Q91" s="332">
        <f>SUM(Q87:Q90)</f>
        <v>0</v>
      </c>
      <c r="R91" s="388"/>
      <c r="S91" s="221"/>
      <c r="T91" s="207"/>
      <c r="U91" s="4"/>
      <c r="V91" s="3"/>
      <c r="W91" s="13"/>
      <c r="X91" s="196"/>
      <c r="Y91" s="106"/>
      <c r="Z91" s="4"/>
      <c r="AA91" s="242"/>
      <c r="AB91" s="154"/>
      <c r="AC91" s="114"/>
      <c r="AD91" s="106"/>
      <c r="AE91" s="4"/>
      <c r="AF91" s="3"/>
      <c r="AG91" s="154"/>
      <c r="AH91" s="196"/>
      <c r="AI91" s="106"/>
      <c r="AJ91" s="4"/>
      <c r="AK91" s="242"/>
      <c r="AL91" s="154"/>
      <c r="AM91" s="114"/>
      <c r="AN91" s="209"/>
      <c r="AO91" s="4"/>
      <c r="AP91" s="3"/>
      <c r="AQ91" s="13"/>
      <c r="AR91" s="196"/>
      <c r="AS91" s="107"/>
      <c r="AT91" s="4"/>
      <c r="AU91" s="3"/>
      <c r="AV91" s="13"/>
      <c r="AW91" s="114"/>
      <c r="AX91" s="242"/>
      <c r="AY91" s="4"/>
      <c r="AZ91" s="3"/>
      <c r="BA91" s="13"/>
      <c r="BB91" s="196"/>
      <c r="BC91" s="107"/>
      <c r="BD91" s="4"/>
      <c r="BE91" s="3"/>
      <c r="BF91" s="13"/>
      <c r="BG91" s="277"/>
      <c r="BH91" s="24">
        <f t="shared" si="143"/>
        <v>0</v>
      </c>
      <c r="BP91" s="128"/>
    </row>
    <row r="92" spans="1:68" ht="20.100000000000001" customHeight="1" x14ac:dyDescent="0.25">
      <c r="A92" s="432" t="s">
        <v>138</v>
      </c>
      <c r="B92" s="431" t="s">
        <v>81</v>
      </c>
      <c r="C92" s="484" t="s">
        <v>169</v>
      </c>
      <c r="D92" s="495">
        <v>14</v>
      </c>
      <c r="E92" s="499">
        <f t="shared" si="159"/>
        <v>0</v>
      </c>
      <c r="F92" s="181">
        <f t="shared" si="149"/>
        <v>14</v>
      </c>
      <c r="G92" s="365"/>
      <c r="H92" s="539">
        <f t="shared" si="106"/>
        <v>0</v>
      </c>
      <c r="I92" s="1">
        <f t="shared" si="107"/>
        <v>0</v>
      </c>
      <c r="J92" s="362">
        <f t="shared" si="157"/>
        <v>0</v>
      </c>
      <c r="K92" s="1">
        <f t="shared" si="108"/>
        <v>0</v>
      </c>
      <c r="L92" s="365"/>
      <c r="M92" s="3"/>
      <c r="N92" s="3"/>
      <c r="O92" s="503">
        <f>W92+AB92+AG92+AL92+AQ92+AV92+BA92+BF92</f>
        <v>6</v>
      </c>
      <c r="P92" s="503">
        <v>0</v>
      </c>
      <c r="Q92" s="503">
        <f>X92+AC92+AH92+AM92+AR92+AW92+BB92+BG92</f>
        <v>8</v>
      </c>
      <c r="R92" s="388"/>
      <c r="S92" s="221"/>
      <c r="T92" s="207"/>
      <c r="U92" s="4"/>
      <c r="V92" s="3"/>
      <c r="W92" s="13"/>
      <c r="X92" s="196"/>
      <c r="Y92" s="106"/>
      <c r="Z92" s="4"/>
      <c r="AA92" s="242"/>
      <c r="AB92" s="154"/>
      <c r="AC92" s="114"/>
      <c r="AD92" s="106"/>
      <c r="AE92" s="4"/>
      <c r="AF92" s="3"/>
      <c r="AG92" s="154"/>
      <c r="AH92" s="196"/>
      <c r="AI92" s="106"/>
      <c r="AJ92" s="4"/>
      <c r="AK92" s="242"/>
      <c r="AL92" s="522">
        <v>6</v>
      </c>
      <c r="AM92" s="490">
        <v>8</v>
      </c>
      <c r="AN92" s="209"/>
      <c r="AO92" s="4"/>
      <c r="AP92" s="3"/>
      <c r="AQ92" s="13"/>
      <c r="AR92" s="196"/>
      <c r="AS92" s="107"/>
      <c r="AT92" s="4"/>
      <c r="AU92" s="3"/>
      <c r="AV92" s="13"/>
      <c r="AW92" s="114"/>
      <c r="AX92" s="242"/>
      <c r="AY92" s="4"/>
      <c r="AZ92" s="3"/>
      <c r="BA92" s="13"/>
      <c r="BB92" s="196"/>
      <c r="BC92" s="107"/>
      <c r="BD92" s="4"/>
      <c r="BE92" s="3"/>
      <c r="BF92" s="13"/>
      <c r="BG92" s="277"/>
      <c r="BH92" s="24">
        <f t="shared" si="143"/>
        <v>0</v>
      </c>
      <c r="BP92" s="128"/>
    </row>
    <row r="93" spans="1:68" ht="28.5" x14ac:dyDescent="0.25">
      <c r="A93" s="449" t="s">
        <v>137</v>
      </c>
      <c r="B93" s="453" t="s">
        <v>242</v>
      </c>
      <c r="C93" s="481" t="s">
        <v>260</v>
      </c>
      <c r="D93" s="345">
        <f>SUM(D94:D98)</f>
        <v>194</v>
      </c>
      <c r="E93" s="345">
        <f>SUM(E94:E98)-E97</f>
        <v>0</v>
      </c>
      <c r="F93" s="345">
        <f>SUM(F94:F94)+F97+F98</f>
        <v>86</v>
      </c>
      <c r="G93" s="345">
        <f t="shared" ref="G93:BG93" si="164">SUM(G94:G98)</f>
        <v>26</v>
      </c>
      <c r="H93" s="345">
        <f t="shared" si="164"/>
        <v>0</v>
      </c>
      <c r="I93" s="345">
        <f t="shared" si="164"/>
        <v>72</v>
      </c>
      <c r="J93" s="362">
        <f t="shared" si="157"/>
        <v>72</v>
      </c>
      <c r="K93" s="345">
        <f t="shared" si="164"/>
        <v>46</v>
      </c>
      <c r="L93" s="345">
        <f t="shared" si="164"/>
        <v>26</v>
      </c>
      <c r="M93" s="345">
        <f t="shared" si="164"/>
        <v>0</v>
      </c>
      <c r="N93" s="345">
        <f>SUM(N94:N96)</f>
        <v>108</v>
      </c>
      <c r="O93" s="345">
        <f>SUM(O97:O98)</f>
        <v>6</v>
      </c>
      <c r="P93" s="345">
        <f>SUM(P97:P98)</f>
        <v>0</v>
      </c>
      <c r="Q93" s="345">
        <f>SUM(Q97:Q98)</f>
        <v>8</v>
      </c>
      <c r="R93" s="367">
        <f>SUM(R94:R96)</f>
        <v>180</v>
      </c>
      <c r="S93" s="222">
        <f>SUM(S94:S96)</f>
        <v>180</v>
      </c>
      <c r="T93" s="346">
        <f>SUM(T94:T98)</f>
        <v>0</v>
      </c>
      <c r="U93" s="345">
        <f t="shared" si="164"/>
        <v>0</v>
      </c>
      <c r="V93" s="345">
        <f t="shared" si="164"/>
        <v>0</v>
      </c>
      <c r="W93" s="345">
        <f t="shared" si="164"/>
        <v>0</v>
      </c>
      <c r="X93" s="347">
        <f t="shared" si="164"/>
        <v>0</v>
      </c>
      <c r="Y93" s="348">
        <f t="shared" si="164"/>
        <v>0</v>
      </c>
      <c r="Z93" s="345">
        <f t="shared" si="164"/>
        <v>0</v>
      </c>
      <c r="AA93" s="345">
        <f t="shared" si="164"/>
        <v>0</v>
      </c>
      <c r="AB93" s="345">
        <f t="shared" si="164"/>
        <v>0</v>
      </c>
      <c r="AC93" s="349">
        <f t="shared" si="164"/>
        <v>0</v>
      </c>
      <c r="AD93" s="348">
        <f t="shared" si="164"/>
        <v>0</v>
      </c>
      <c r="AE93" s="345">
        <f t="shared" si="164"/>
        <v>0</v>
      </c>
      <c r="AF93" s="345">
        <f t="shared" si="164"/>
        <v>0</v>
      </c>
      <c r="AG93" s="350">
        <f t="shared" si="164"/>
        <v>0</v>
      </c>
      <c r="AH93" s="347">
        <f t="shared" si="164"/>
        <v>0</v>
      </c>
      <c r="AI93" s="348">
        <f t="shared" si="164"/>
        <v>0</v>
      </c>
      <c r="AJ93" s="345">
        <f t="shared" si="164"/>
        <v>0</v>
      </c>
      <c r="AK93" s="345">
        <f t="shared" si="164"/>
        <v>0</v>
      </c>
      <c r="AL93" s="345">
        <f t="shared" si="164"/>
        <v>0</v>
      </c>
      <c r="AM93" s="349">
        <f>SUM(AM94:AM98)</f>
        <v>0</v>
      </c>
      <c r="AN93" s="346">
        <f t="shared" si="164"/>
        <v>0</v>
      </c>
      <c r="AO93" s="345">
        <f t="shared" si="164"/>
        <v>0</v>
      </c>
      <c r="AP93" s="345"/>
      <c r="AQ93" s="345">
        <f t="shared" si="164"/>
        <v>0</v>
      </c>
      <c r="AR93" s="347">
        <f t="shared" si="164"/>
        <v>0</v>
      </c>
      <c r="AS93" s="348">
        <f t="shared" si="164"/>
        <v>0</v>
      </c>
      <c r="AT93" s="345">
        <f t="shared" si="164"/>
        <v>0</v>
      </c>
      <c r="AU93" s="345">
        <f t="shared" si="164"/>
        <v>0</v>
      </c>
      <c r="AV93" s="345">
        <f t="shared" si="164"/>
        <v>0</v>
      </c>
      <c r="AW93" s="349">
        <f t="shared" si="164"/>
        <v>0</v>
      </c>
      <c r="AX93" s="350">
        <f t="shared" si="164"/>
        <v>36</v>
      </c>
      <c r="AY93" s="345">
        <f t="shared" si="164"/>
        <v>0</v>
      </c>
      <c r="AZ93" s="345">
        <f t="shared" si="164"/>
        <v>0</v>
      </c>
      <c r="BA93" s="345">
        <f t="shared" si="164"/>
        <v>0</v>
      </c>
      <c r="BB93" s="347">
        <f t="shared" si="164"/>
        <v>0</v>
      </c>
      <c r="BC93" s="348">
        <f t="shared" si="164"/>
        <v>36</v>
      </c>
      <c r="BD93" s="345">
        <f t="shared" si="164"/>
        <v>0</v>
      </c>
      <c r="BE93" s="345">
        <f t="shared" si="164"/>
        <v>108</v>
      </c>
      <c r="BF93" s="345">
        <f t="shared" si="164"/>
        <v>6</v>
      </c>
      <c r="BG93" s="351">
        <f t="shared" si="164"/>
        <v>8</v>
      </c>
      <c r="BH93" s="24">
        <f t="shared" si="143"/>
        <v>0</v>
      </c>
      <c r="BP93" s="128"/>
    </row>
    <row r="94" spans="1:68" ht="47.25" customHeight="1" x14ac:dyDescent="0.25">
      <c r="A94" s="432" t="s">
        <v>93</v>
      </c>
      <c r="B94" s="454" t="s">
        <v>243</v>
      </c>
      <c r="C94" s="484" t="s">
        <v>91</v>
      </c>
      <c r="D94" s="6">
        <v>72</v>
      </c>
      <c r="E94" s="499">
        <f t="shared" ref="E94:E98" si="165">F94-D94</f>
        <v>0</v>
      </c>
      <c r="F94" s="1">
        <f t="shared" si="149"/>
        <v>72</v>
      </c>
      <c r="G94" s="12">
        <v>26</v>
      </c>
      <c r="H94" s="539">
        <f t="shared" si="106"/>
        <v>0</v>
      </c>
      <c r="I94" s="1">
        <f t="shared" si="107"/>
        <v>72</v>
      </c>
      <c r="J94" s="362">
        <f t="shared" si="157"/>
        <v>72</v>
      </c>
      <c r="K94" s="1">
        <f t="shared" si="108"/>
        <v>46</v>
      </c>
      <c r="L94" s="281">
        <v>26</v>
      </c>
      <c r="M94" s="3"/>
      <c r="N94" s="3"/>
      <c r="O94" s="3">
        <f>W94+AB94+AG94+AL94+AQ94+AV94+BA94+BF94</f>
        <v>0</v>
      </c>
      <c r="P94" s="3">
        <f t="shared" ref="P94" si="166">SUM(U94,Z94,AE94,AJ94,AO94,AT94,AY94,BD94)</f>
        <v>0</v>
      </c>
      <c r="Q94" s="3">
        <f t="shared" ref="Q94" si="167">X94+AC94+AH94+AM94+AR94+AW94+BB94+BG94</f>
        <v>0</v>
      </c>
      <c r="R94" s="396">
        <v>72</v>
      </c>
      <c r="S94" s="221">
        <f t="shared" ref="S94" si="168">T94+Y94+AD94+AI94+AN94+AS94+AX94+BC94</f>
        <v>72</v>
      </c>
      <c r="T94" s="207"/>
      <c r="U94" s="4"/>
      <c r="V94" s="3"/>
      <c r="W94" s="13"/>
      <c r="X94" s="196"/>
      <c r="Y94" s="106"/>
      <c r="Z94" s="4"/>
      <c r="AA94" s="242"/>
      <c r="AB94" s="154"/>
      <c r="AC94" s="114"/>
      <c r="AD94" s="150"/>
      <c r="AE94" s="4"/>
      <c r="AF94" s="3"/>
      <c r="AG94" s="154"/>
      <c r="AH94" s="196"/>
      <c r="AI94" s="407"/>
      <c r="AJ94" s="4"/>
      <c r="AK94" s="242"/>
      <c r="AL94" s="154"/>
      <c r="AM94" s="114"/>
      <c r="AN94" s="207"/>
      <c r="AO94" s="4"/>
      <c r="AP94" s="3"/>
      <c r="AQ94" s="13"/>
      <c r="AR94" s="196"/>
      <c r="AS94" s="106"/>
      <c r="AT94" s="4"/>
      <c r="AU94" s="3"/>
      <c r="AV94" s="13"/>
      <c r="AW94" s="114"/>
      <c r="AX94" s="494">
        <v>36</v>
      </c>
      <c r="AY94" s="4"/>
      <c r="AZ94" s="3"/>
      <c r="BA94" s="13"/>
      <c r="BB94" s="196"/>
      <c r="BC94" s="464">
        <v>36</v>
      </c>
      <c r="BD94" s="4"/>
      <c r="BE94" s="10"/>
      <c r="BF94" s="13"/>
      <c r="BG94" s="277"/>
      <c r="BH94" s="24">
        <f t="shared" si="143"/>
        <v>0</v>
      </c>
      <c r="BP94" s="128"/>
    </row>
    <row r="95" spans="1:68" ht="20.100000000000001" customHeight="1" x14ac:dyDescent="0.25">
      <c r="A95" s="450" t="s">
        <v>94</v>
      </c>
      <c r="B95" s="451" t="s">
        <v>78</v>
      </c>
      <c r="C95" s="483" t="s">
        <v>46</v>
      </c>
      <c r="D95" s="364">
        <v>36</v>
      </c>
      <c r="E95" s="499">
        <f t="shared" si="165"/>
        <v>0</v>
      </c>
      <c r="F95" s="352">
        <f t="shared" si="149"/>
        <v>36</v>
      </c>
      <c r="G95" s="352"/>
      <c r="H95" s="364">
        <f t="shared" si="106"/>
        <v>0</v>
      </c>
      <c r="I95" s="352">
        <f t="shared" si="107"/>
        <v>0</v>
      </c>
      <c r="J95" s="362">
        <f t="shared" si="157"/>
        <v>0</v>
      </c>
      <c r="K95" s="352">
        <f t="shared" si="108"/>
        <v>0</v>
      </c>
      <c r="L95" s="352"/>
      <c r="M95" s="352"/>
      <c r="N95" s="410">
        <f>V95+AA95+AF95+AK95+AP95+AU95+AZ95+BE95</f>
        <v>36</v>
      </c>
      <c r="O95" s="352">
        <f>W95+AB95+AG95+AL95+AQ95+AV95</f>
        <v>0</v>
      </c>
      <c r="P95" s="352">
        <v>0</v>
      </c>
      <c r="Q95" s="352">
        <f>X95+AC95+AH95+AM95+AR95+AW95</f>
        <v>0</v>
      </c>
      <c r="R95" s="396">
        <v>36</v>
      </c>
      <c r="S95" s="221">
        <f>AA95+AF95+AK95+AP95+AU95+AZ95+BE95+BJ95</f>
        <v>36</v>
      </c>
      <c r="T95" s="353"/>
      <c r="U95" s="352"/>
      <c r="V95" s="352"/>
      <c r="W95" s="352"/>
      <c r="X95" s="354"/>
      <c r="Y95" s="355"/>
      <c r="Z95" s="352"/>
      <c r="AA95" s="356"/>
      <c r="AB95" s="356"/>
      <c r="AC95" s="357"/>
      <c r="AD95" s="355"/>
      <c r="AE95" s="352"/>
      <c r="AF95" s="352"/>
      <c r="AG95" s="356"/>
      <c r="AH95" s="354"/>
      <c r="AI95" s="355"/>
      <c r="AJ95" s="352"/>
      <c r="AK95" s="356"/>
      <c r="AL95" s="356"/>
      <c r="AM95" s="357"/>
      <c r="AN95" s="353"/>
      <c r="AO95" s="352"/>
      <c r="AP95" s="352"/>
      <c r="AQ95" s="352"/>
      <c r="AR95" s="354"/>
      <c r="AS95" s="355"/>
      <c r="AT95" s="352"/>
      <c r="AU95" s="352"/>
      <c r="AV95" s="352"/>
      <c r="AW95" s="357"/>
      <c r="AX95" s="356"/>
      <c r="AY95" s="352"/>
      <c r="AZ95" s="352"/>
      <c r="BA95" s="352"/>
      <c r="BB95" s="354"/>
      <c r="BC95" s="355"/>
      <c r="BD95" s="352"/>
      <c r="BE95" s="411">
        <v>36</v>
      </c>
      <c r="BF95" s="352"/>
      <c r="BG95" s="358"/>
      <c r="BH95" s="24">
        <f t="shared" si="143"/>
        <v>0</v>
      </c>
      <c r="BP95" s="128"/>
    </row>
    <row r="96" spans="1:68" ht="20.100000000000001" customHeight="1" x14ac:dyDescent="0.25">
      <c r="A96" s="450" t="s">
        <v>95</v>
      </c>
      <c r="B96" s="451" t="s">
        <v>117</v>
      </c>
      <c r="C96" s="483" t="s">
        <v>46</v>
      </c>
      <c r="D96" s="364">
        <v>72</v>
      </c>
      <c r="E96" s="499">
        <f t="shared" si="165"/>
        <v>0</v>
      </c>
      <c r="F96" s="352">
        <f t="shared" si="149"/>
        <v>72</v>
      </c>
      <c r="G96" s="352"/>
      <c r="H96" s="364">
        <f t="shared" si="106"/>
        <v>0</v>
      </c>
      <c r="I96" s="352">
        <f t="shared" si="107"/>
        <v>0</v>
      </c>
      <c r="J96" s="362">
        <f t="shared" si="157"/>
        <v>0</v>
      </c>
      <c r="K96" s="352">
        <f t="shared" si="108"/>
        <v>0</v>
      </c>
      <c r="L96" s="352"/>
      <c r="M96" s="352"/>
      <c r="N96" s="410">
        <f>V96+AA96+AF96+AK96+AP96+AU96+AZ96+BE96</f>
        <v>72</v>
      </c>
      <c r="O96" s="352">
        <f>W96+AB96+AG96+AL96+AQ96+AV96</f>
        <v>0</v>
      </c>
      <c r="P96" s="352">
        <v>0</v>
      </c>
      <c r="Q96" s="352">
        <f>X96+AC96+AH96+AM96+AR96+AW96</f>
        <v>0</v>
      </c>
      <c r="R96" s="396">
        <v>72</v>
      </c>
      <c r="S96" s="221">
        <f>AA96+AF96+AK96+AP96+AU96+AZ96+BE96+BJ96</f>
        <v>72</v>
      </c>
      <c r="T96" s="353"/>
      <c r="U96" s="352"/>
      <c r="V96" s="352"/>
      <c r="W96" s="352"/>
      <c r="X96" s="354"/>
      <c r="Y96" s="355"/>
      <c r="Z96" s="352"/>
      <c r="AA96" s="356"/>
      <c r="AB96" s="356"/>
      <c r="AC96" s="357"/>
      <c r="AD96" s="355"/>
      <c r="AE96" s="352"/>
      <c r="AF96" s="352"/>
      <c r="AG96" s="356"/>
      <c r="AH96" s="354"/>
      <c r="AI96" s="355"/>
      <c r="AJ96" s="352"/>
      <c r="AK96" s="356"/>
      <c r="AL96" s="356"/>
      <c r="AM96" s="357"/>
      <c r="AN96" s="353"/>
      <c r="AO96" s="352"/>
      <c r="AP96" s="352"/>
      <c r="AQ96" s="352"/>
      <c r="AR96" s="354"/>
      <c r="AS96" s="355"/>
      <c r="AT96" s="352"/>
      <c r="AU96" s="352"/>
      <c r="AV96" s="352"/>
      <c r="AW96" s="357"/>
      <c r="AX96" s="356"/>
      <c r="AY96" s="352"/>
      <c r="AZ96" s="352"/>
      <c r="BA96" s="352"/>
      <c r="BB96" s="354"/>
      <c r="BC96" s="355"/>
      <c r="BD96" s="352"/>
      <c r="BE96" s="411">
        <v>72</v>
      </c>
      <c r="BF96" s="352"/>
      <c r="BG96" s="358"/>
      <c r="BH96" s="24">
        <f t="shared" si="143"/>
        <v>0</v>
      </c>
      <c r="BP96" s="128"/>
    </row>
    <row r="97" spans="1:68" ht="20.100000000000001" customHeight="1" x14ac:dyDescent="0.25">
      <c r="A97" s="511" t="s">
        <v>25</v>
      </c>
      <c r="B97" s="518" t="s">
        <v>127</v>
      </c>
      <c r="C97" s="516"/>
      <c r="D97" s="514"/>
      <c r="E97" s="499">
        <f t="shared" si="165"/>
        <v>0</v>
      </c>
      <c r="F97" s="507">
        <f t="shared" si="149"/>
        <v>0</v>
      </c>
      <c r="G97" s="149"/>
      <c r="H97" s="514">
        <f t="shared" si="106"/>
        <v>0</v>
      </c>
      <c r="I97" s="149">
        <f t="shared" si="107"/>
        <v>0</v>
      </c>
      <c r="J97" s="149">
        <f t="shared" si="157"/>
        <v>0</v>
      </c>
      <c r="K97" s="149">
        <f t="shared" si="108"/>
        <v>0</v>
      </c>
      <c r="L97" s="149"/>
      <c r="M97" s="149"/>
      <c r="N97" s="149"/>
      <c r="O97" s="332">
        <f>SUM(O94:O96)</f>
        <v>0</v>
      </c>
      <c r="P97" s="332">
        <f>SUM(P94:P96)</f>
        <v>0</v>
      </c>
      <c r="Q97" s="332">
        <f>SUM(Q94:Q96)</f>
        <v>0</v>
      </c>
      <c r="R97" s="388"/>
      <c r="S97" s="221"/>
      <c r="T97" s="207"/>
      <c r="U97" s="4"/>
      <c r="V97" s="3"/>
      <c r="W97" s="13"/>
      <c r="X97" s="196"/>
      <c r="Y97" s="106"/>
      <c r="Z97" s="4"/>
      <c r="AA97" s="242"/>
      <c r="AB97" s="154"/>
      <c r="AC97" s="114"/>
      <c r="AD97" s="106"/>
      <c r="AE97" s="4"/>
      <c r="AF97" s="3"/>
      <c r="AG97" s="154"/>
      <c r="AH97" s="196"/>
      <c r="AI97" s="106"/>
      <c r="AJ97" s="4"/>
      <c r="AK97" s="242"/>
      <c r="AL97" s="154"/>
      <c r="AM97" s="114"/>
      <c r="AN97" s="209"/>
      <c r="AO97" s="4"/>
      <c r="AP97" s="3"/>
      <c r="AQ97" s="13"/>
      <c r="AR97" s="196"/>
      <c r="AS97" s="107"/>
      <c r="AT97" s="4"/>
      <c r="AU97" s="3"/>
      <c r="AV97" s="13"/>
      <c r="AW97" s="114"/>
      <c r="AX97" s="242"/>
      <c r="AY97" s="4"/>
      <c r="AZ97" s="3"/>
      <c r="BA97" s="13"/>
      <c r="BB97" s="196"/>
      <c r="BC97" s="107"/>
      <c r="BD97" s="4"/>
      <c r="BE97" s="3"/>
      <c r="BF97" s="13"/>
      <c r="BG97" s="277"/>
      <c r="BH97" s="24">
        <f t="shared" si="143"/>
        <v>0</v>
      </c>
      <c r="BP97" s="128"/>
    </row>
    <row r="98" spans="1:68" ht="20.100000000000001" customHeight="1" x14ac:dyDescent="0.25">
      <c r="A98" s="432" t="s">
        <v>122</v>
      </c>
      <c r="B98" s="431" t="s">
        <v>81</v>
      </c>
      <c r="C98" s="484" t="s">
        <v>169</v>
      </c>
      <c r="D98" s="495">
        <v>14</v>
      </c>
      <c r="E98" s="499">
        <f t="shared" si="165"/>
        <v>0</v>
      </c>
      <c r="F98" s="181">
        <f t="shared" si="149"/>
        <v>14</v>
      </c>
      <c r="G98" s="365"/>
      <c r="H98" s="539">
        <f t="shared" si="106"/>
        <v>0</v>
      </c>
      <c r="I98" s="1">
        <f t="shared" si="107"/>
        <v>0</v>
      </c>
      <c r="J98" s="362">
        <f t="shared" si="157"/>
        <v>0</v>
      </c>
      <c r="K98" s="1">
        <f t="shared" si="108"/>
        <v>0</v>
      </c>
      <c r="L98" s="365"/>
      <c r="M98" s="3"/>
      <c r="N98" s="3"/>
      <c r="O98" s="281">
        <f>W98+AB98+AG98+AL98+AQ98+AV98+BA98+BF98</f>
        <v>6</v>
      </c>
      <c r="P98" s="281">
        <v>0</v>
      </c>
      <c r="Q98" s="281">
        <f>X98+AC98+AH98+AM98+AR98+AW98+BB98+BG98</f>
        <v>8</v>
      </c>
      <c r="R98" s="388"/>
      <c r="S98" s="221"/>
      <c r="T98" s="207"/>
      <c r="U98" s="4"/>
      <c r="V98" s="3"/>
      <c r="W98" s="13"/>
      <c r="X98" s="196"/>
      <c r="Y98" s="106"/>
      <c r="Z98" s="4"/>
      <c r="AA98" s="242"/>
      <c r="AB98" s="154"/>
      <c r="AC98" s="114"/>
      <c r="AD98" s="106"/>
      <c r="AE98" s="4"/>
      <c r="AF98" s="3"/>
      <c r="AG98" s="154"/>
      <c r="AH98" s="196"/>
      <c r="AI98" s="106"/>
      <c r="AJ98" s="4"/>
      <c r="AK98" s="242"/>
      <c r="AL98" s="154"/>
      <c r="AM98" s="114"/>
      <c r="AN98" s="209"/>
      <c r="AO98" s="4"/>
      <c r="AP98" s="3"/>
      <c r="AQ98" s="13"/>
      <c r="AR98" s="196"/>
      <c r="AS98" s="107"/>
      <c r="AT98" s="4"/>
      <c r="AU98" s="3"/>
      <c r="AV98" s="13"/>
      <c r="AW98" s="114"/>
      <c r="AX98" s="242"/>
      <c r="AY98" s="4"/>
      <c r="AZ98" s="3"/>
      <c r="BA98" s="13"/>
      <c r="BB98" s="196"/>
      <c r="BC98" s="107"/>
      <c r="BD98" s="4"/>
      <c r="BE98" s="3"/>
      <c r="BF98" s="489">
        <v>6</v>
      </c>
      <c r="BG98" s="493">
        <v>8</v>
      </c>
      <c r="BH98" s="24">
        <f t="shared" si="143"/>
        <v>0</v>
      </c>
      <c r="BP98" s="128"/>
    </row>
    <row r="99" spans="1:68" x14ac:dyDescent="0.25">
      <c r="A99" s="455" t="s">
        <v>96</v>
      </c>
      <c r="B99" s="455" t="s">
        <v>97</v>
      </c>
      <c r="C99" s="368"/>
      <c r="D99" s="369" t="s">
        <v>271</v>
      </c>
      <c r="E99" s="502">
        <f t="shared" ref="E99" si="169">F99-D99</f>
        <v>36</v>
      </c>
      <c r="F99" s="371">
        <v>144</v>
      </c>
      <c r="G99" s="371"/>
      <c r="H99" s="541"/>
      <c r="I99" s="368"/>
      <c r="J99" s="366">
        <f t="shared" si="157"/>
        <v>0</v>
      </c>
      <c r="K99" s="368"/>
      <c r="L99" s="368"/>
      <c r="M99" s="368"/>
      <c r="N99" s="371">
        <f>V99+AA99+AF99+AK99+AP99+AU99+AZ99+BE99</f>
        <v>144</v>
      </c>
      <c r="O99" s="368"/>
      <c r="P99" s="368"/>
      <c r="Q99" s="368"/>
      <c r="R99" s="368"/>
      <c r="S99" s="223"/>
      <c r="T99" s="372"/>
      <c r="U99" s="368"/>
      <c r="V99" s="368"/>
      <c r="W99" s="368"/>
      <c r="X99" s="373"/>
      <c r="Y99" s="374"/>
      <c r="Z99" s="368"/>
      <c r="AA99" s="368"/>
      <c r="AB99" s="368"/>
      <c r="AC99" s="375"/>
      <c r="AD99" s="374"/>
      <c r="AE99" s="368"/>
      <c r="AF99" s="368"/>
      <c r="AG99" s="376"/>
      <c r="AH99" s="373"/>
      <c r="AI99" s="374"/>
      <c r="AJ99" s="368"/>
      <c r="AK99" s="368"/>
      <c r="AL99" s="368"/>
      <c r="AM99" s="375"/>
      <c r="AN99" s="372"/>
      <c r="AO99" s="368"/>
      <c r="AP99" s="368"/>
      <c r="AQ99" s="368"/>
      <c r="AR99" s="373"/>
      <c r="AS99" s="377"/>
      <c r="AT99" s="368"/>
      <c r="AU99" s="368"/>
      <c r="AV99" s="368"/>
      <c r="AW99" s="375"/>
      <c r="AX99" s="376"/>
      <c r="AY99" s="368"/>
      <c r="AZ99" s="368"/>
      <c r="BA99" s="368"/>
      <c r="BB99" s="373"/>
      <c r="BC99" s="374"/>
      <c r="BD99" s="368"/>
      <c r="BE99" s="368">
        <v>144</v>
      </c>
      <c r="BF99" s="368"/>
      <c r="BG99" s="378"/>
      <c r="BH99" s="24">
        <f t="shared" si="143"/>
        <v>0</v>
      </c>
      <c r="BI99" s="15"/>
      <c r="BJ99" s="15"/>
      <c r="BP99" s="128"/>
    </row>
    <row r="100" spans="1:68" ht="28.5" x14ac:dyDescent="0.25">
      <c r="A100" s="456"/>
      <c r="B100" s="457" t="s">
        <v>98</v>
      </c>
      <c r="C100" s="9"/>
      <c r="D100" s="497">
        <v>0</v>
      </c>
      <c r="E100" s="390" t="s">
        <v>262</v>
      </c>
      <c r="F100" s="532">
        <f>SUM(O100,P100,Q100)</f>
        <v>252</v>
      </c>
      <c r="G100" s="44"/>
      <c r="H100" s="294"/>
      <c r="I100" s="54"/>
      <c r="J100" s="362">
        <f t="shared" si="157"/>
        <v>0</v>
      </c>
      <c r="K100" s="54"/>
      <c r="L100" s="546"/>
      <c r="M100" s="54"/>
      <c r="N100" s="53"/>
      <c r="O100" s="53">
        <f>O18+O38</f>
        <v>110</v>
      </c>
      <c r="P100" s="53">
        <f>P18+P38</f>
        <v>14</v>
      </c>
      <c r="Q100" s="53">
        <f>Q18+Q38</f>
        <v>128</v>
      </c>
      <c r="R100" s="390"/>
      <c r="S100" s="161"/>
      <c r="T100" s="292"/>
      <c r="U100" s="293"/>
      <c r="V100" s="294"/>
      <c r="W100" s="51">
        <f>W18+W38</f>
        <v>0</v>
      </c>
      <c r="X100" s="295">
        <f>X18+X38</f>
        <v>0</v>
      </c>
      <c r="Y100" s="296"/>
      <c r="Z100" s="293"/>
      <c r="AA100" s="294"/>
      <c r="AB100" s="51">
        <f>AB18+AB38</f>
        <v>42</v>
      </c>
      <c r="AC100" s="297">
        <f>AC18+AC38</f>
        <v>30</v>
      </c>
      <c r="AD100" s="296"/>
      <c r="AE100" s="293"/>
      <c r="AF100" s="294"/>
      <c r="AG100" s="155">
        <f>AG18+AG38</f>
        <v>12</v>
      </c>
      <c r="AH100" s="295">
        <f>AH18+AH38</f>
        <v>18</v>
      </c>
      <c r="AI100" s="296"/>
      <c r="AJ100" s="293"/>
      <c r="AK100" s="294"/>
      <c r="AL100" s="51">
        <f>AL18+AL38</f>
        <v>14</v>
      </c>
      <c r="AM100" s="467">
        <f>AM18+AM38</f>
        <v>20</v>
      </c>
      <c r="AN100" s="292"/>
      <c r="AO100" s="293"/>
      <c r="AP100" s="294"/>
      <c r="AQ100" s="51">
        <f>AQ16+AQ38</f>
        <v>14</v>
      </c>
      <c r="AR100" s="295">
        <f>AR16+AR38</f>
        <v>18</v>
      </c>
      <c r="AS100" s="296"/>
      <c r="AT100" s="293"/>
      <c r="AU100" s="294"/>
      <c r="AV100" s="51">
        <f>AV18+AV38</f>
        <v>14</v>
      </c>
      <c r="AW100" s="298">
        <f>AW18+AW38</f>
        <v>20</v>
      </c>
      <c r="AX100" s="299"/>
      <c r="AY100" s="293"/>
      <c r="AZ100" s="294"/>
      <c r="BA100" s="51">
        <f>BA18+BA38</f>
        <v>0</v>
      </c>
      <c r="BB100" s="295">
        <f>BB18+BB38</f>
        <v>0</v>
      </c>
      <c r="BC100" s="296"/>
      <c r="BD100" s="293"/>
      <c r="BE100" s="294"/>
      <c r="BF100" s="51">
        <f>BF18+BF38</f>
        <v>14</v>
      </c>
      <c r="BG100" s="297">
        <f>BG18+BG38</f>
        <v>22</v>
      </c>
      <c r="BH100" s="24">
        <f t="shared" si="143"/>
        <v>0</v>
      </c>
      <c r="BI100" s="15"/>
      <c r="BJ100" s="15"/>
      <c r="BP100" s="128"/>
    </row>
    <row r="101" spans="1:68" ht="31.15" customHeight="1" x14ac:dyDescent="0.25">
      <c r="A101" s="574" t="s">
        <v>125</v>
      </c>
      <c r="B101" s="575"/>
      <c r="C101" s="175"/>
      <c r="D101" s="52"/>
      <c r="E101" s="501"/>
      <c r="F101" s="53">
        <f>T101+Y101+AD101+AI101+AN101+AS101+AX101+BC101</f>
        <v>4315</v>
      </c>
      <c r="G101" s="44"/>
      <c r="H101" s="294"/>
      <c r="I101" s="10"/>
      <c r="J101" s="362">
        <f t="shared" si="157"/>
        <v>0</v>
      </c>
      <c r="K101" s="54"/>
      <c r="L101" s="546"/>
      <c r="M101" s="54"/>
      <c r="N101" s="10"/>
      <c r="O101" s="54"/>
      <c r="P101" s="54"/>
      <c r="Q101" s="54"/>
      <c r="R101" s="389"/>
      <c r="S101" s="223"/>
      <c r="T101" s="423">
        <f>T18+T38</f>
        <v>612</v>
      </c>
      <c r="U101" s="293"/>
      <c r="V101" s="294"/>
      <c r="W101" s="301"/>
      <c r="X101" s="302"/>
      <c r="Y101" s="303">
        <f>Y18+Y38</f>
        <v>787</v>
      </c>
      <c r="Z101" s="293"/>
      <c r="AA101" s="299"/>
      <c r="AB101" s="304"/>
      <c r="AC101" s="305"/>
      <c r="AD101" s="303">
        <f>AD18+AD38</f>
        <v>540</v>
      </c>
      <c r="AE101" s="293"/>
      <c r="AF101" s="294"/>
      <c r="AG101" s="304"/>
      <c r="AH101" s="302"/>
      <c r="AI101" s="303">
        <f>AI18+AI38</f>
        <v>648</v>
      </c>
      <c r="AJ101" s="293"/>
      <c r="AK101" s="299"/>
      <c r="AL101" s="304"/>
      <c r="AM101" s="305"/>
      <c r="AN101" s="300">
        <f>AN18+AN38</f>
        <v>432</v>
      </c>
      <c r="AO101" s="293"/>
      <c r="AP101" s="294"/>
      <c r="AQ101" s="306"/>
      <c r="AR101" s="302"/>
      <c r="AS101" s="303">
        <f>AS18+AS38</f>
        <v>648</v>
      </c>
      <c r="AT101" s="293"/>
      <c r="AU101" s="294"/>
      <c r="AV101" s="306"/>
      <c r="AW101" s="305"/>
      <c r="AX101" s="299">
        <f>AX18+AX38</f>
        <v>432</v>
      </c>
      <c r="AY101" s="293"/>
      <c r="AZ101" s="294"/>
      <c r="BA101" s="306"/>
      <c r="BB101" s="302"/>
      <c r="BC101" s="296">
        <f>BC18+BC38</f>
        <v>216</v>
      </c>
      <c r="BD101" s="293"/>
      <c r="BE101" s="294"/>
      <c r="BF101" s="306"/>
      <c r="BG101" s="307"/>
      <c r="BH101" s="140">
        <f>T101+U101+Y101+Z101+AD101+AE101+AI101+AJ101+AN101+AO101+AS101+AT101+AX101+AY101+BC101+BD101</f>
        <v>4315</v>
      </c>
      <c r="BI101" s="58"/>
      <c r="BJ101" s="58"/>
      <c r="BK101" s="88"/>
      <c r="BP101" s="128"/>
    </row>
    <row r="102" spans="1:68" ht="31.15" customHeight="1" x14ac:dyDescent="0.25">
      <c r="A102" s="574" t="s">
        <v>168</v>
      </c>
      <c r="B102" s="575"/>
      <c r="C102" s="175"/>
      <c r="D102" s="52"/>
      <c r="E102" s="501"/>
      <c r="F102" s="120">
        <f>F76+F77+F82+F83+F89+F90+F95+F96</f>
        <v>1008</v>
      </c>
      <c r="G102" s="44"/>
      <c r="H102" s="294"/>
      <c r="I102" s="10"/>
      <c r="J102" s="362">
        <f t="shared" si="157"/>
        <v>0</v>
      </c>
      <c r="K102" s="54"/>
      <c r="L102" s="546"/>
      <c r="M102" s="54"/>
      <c r="N102" s="10"/>
      <c r="O102" s="54"/>
      <c r="P102" s="54"/>
      <c r="Q102" s="54"/>
      <c r="R102" s="389"/>
      <c r="S102" s="223"/>
      <c r="T102" s="300"/>
      <c r="U102" s="293"/>
      <c r="V102" s="294"/>
      <c r="W102" s="301"/>
      <c r="X102" s="302"/>
      <c r="Y102" s="303"/>
      <c r="Z102" s="293"/>
      <c r="AA102" s="299"/>
      <c r="AB102" s="304"/>
      <c r="AC102" s="305"/>
      <c r="AD102" s="303"/>
      <c r="AE102" s="293"/>
      <c r="AF102" s="294"/>
      <c r="AG102" s="304"/>
      <c r="AH102" s="302"/>
      <c r="AI102" s="303"/>
      <c r="AJ102" s="293"/>
      <c r="AK102" s="299"/>
      <c r="AL102" s="304"/>
      <c r="AM102" s="305"/>
      <c r="AN102" s="300"/>
      <c r="AO102" s="293"/>
      <c r="AP102" s="294"/>
      <c r="AQ102" s="306"/>
      <c r="AR102" s="302"/>
      <c r="AS102" s="303"/>
      <c r="AT102" s="293"/>
      <c r="AU102" s="294"/>
      <c r="AV102" s="306"/>
      <c r="AW102" s="305"/>
      <c r="AX102" s="299"/>
      <c r="AY102" s="293"/>
      <c r="AZ102" s="294"/>
      <c r="BA102" s="306"/>
      <c r="BB102" s="302"/>
      <c r="BC102" s="296"/>
      <c r="BD102" s="293"/>
      <c r="BE102" s="294"/>
      <c r="BF102" s="306"/>
      <c r="BG102" s="307"/>
      <c r="BH102" s="24"/>
      <c r="BI102" s="58"/>
      <c r="BJ102" s="58"/>
      <c r="BK102" s="88"/>
      <c r="BP102" s="128"/>
    </row>
    <row r="103" spans="1:68" x14ac:dyDescent="0.25">
      <c r="A103" s="574" t="s">
        <v>167</v>
      </c>
      <c r="B103" s="575"/>
      <c r="C103" s="175"/>
      <c r="D103" s="52"/>
      <c r="E103" s="501"/>
      <c r="F103" s="53" t="s">
        <v>263</v>
      </c>
      <c r="G103" s="44"/>
      <c r="H103" s="120"/>
      <c r="I103" s="54"/>
      <c r="J103" s="362">
        <f t="shared" si="157"/>
        <v>0</v>
      </c>
      <c r="K103" s="54"/>
      <c r="L103" s="546"/>
      <c r="M103" s="54"/>
      <c r="N103" s="10"/>
      <c r="O103" s="54"/>
      <c r="P103" s="54"/>
      <c r="Q103" s="54"/>
      <c r="R103" s="389"/>
      <c r="S103" s="223"/>
      <c r="T103" s="292"/>
      <c r="U103" s="308"/>
      <c r="V103" s="120"/>
      <c r="W103" s="301"/>
      <c r="X103" s="302"/>
      <c r="Y103" s="303"/>
      <c r="Z103" s="308">
        <f>Z18+Z38</f>
        <v>5</v>
      </c>
      <c r="AA103" s="309"/>
      <c r="AB103" s="155"/>
      <c r="AC103" s="305"/>
      <c r="AD103" s="303"/>
      <c r="AE103" s="308">
        <f>AE18+AE38</f>
        <v>6</v>
      </c>
      <c r="AF103" s="120"/>
      <c r="AG103" s="155"/>
      <c r="AH103" s="302"/>
      <c r="AI103" s="303"/>
      <c r="AJ103" s="308">
        <f>AJ18+AJ38</f>
        <v>2</v>
      </c>
      <c r="AK103" s="309"/>
      <c r="AL103" s="155"/>
      <c r="AM103" s="305"/>
      <c r="AN103" s="300"/>
      <c r="AO103" s="308">
        <f>AO18+AO38</f>
        <v>4</v>
      </c>
      <c r="AP103" s="120"/>
      <c r="AQ103" s="51"/>
      <c r="AR103" s="302"/>
      <c r="AS103" s="303"/>
      <c r="AT103" s="308">
        <f>AT18+AT38</f>
        <v>2</v>
      </c>
      <c r="AU103" s="120"/>
      <c r="AV103" s="51"/>
      <c r="AW103" s="305"/>
      <c r="AX103" s="299"/>
      <c r="AY103" s="293"/>
      <c r="AZ103" s="294"/>
      <c r="BA103" s="306"/>
      <c r="BB103" s="302"/>
      <c r="BC103" s="296"/>
      <c r="BD103" s="293"/>
      <c r="BE103" s="294"/>
      <c r="BF103" s="306"/>
      <c r="BG103" s="307"/>
      <c r="BH103" s="24">
        <f t="shared" si="143"/>
        <v>19</v>
      </c>
      <c r="BI103" s="58"/>
      <c r="BJ103" s="58"/>
      <c r="BK103" s="88"/>
      <c r="BP103" s="128"/>
    </row>
    <row r="104" spans="1:68" x14ac:dyDescent="0.25">
      <c r="A104" s="591" t="s">
        <v>99</v>
      </c>
      <c r="B104" s="592"/>
      <c r="C104" s="177"/>
      <c r="D104" s="52"/>
      <c r="E104" s="501"/>
      <c r="F104" s="53">
        <f>SUM(F99+F100+F101+F102)</f>
        <v>5719</v>
      </c>
      <c r="G104" s="122">
        <f>G18+G38</f>
        <v>1507</v>
      </c>
      <c r="H104" s="120"/>
      <c r="I104" s="53">
        <f>I18+I38</f>
        <v>3523</v>
      </c>
      <c r="J104" s="362">
        <f t="shared" si="157"/>
        <v>4315</v>
      </c>
      <c r="K104" s="53">
        <f t="shared" ref="K104:S104" si="170">K18+K38</f>
        <v>2226</v>
      </c>
      <c r="L104" s="547">
        <f t="shared" si="170"/>
        <v>2053</v>
      </c>
      <c r="M104" s="53">
        <f t="shared" si="170"/>
        <v>36</v>
      </c>
      <c r="N104" s="53">
        <f t="shared" si="170"/>
        <v>1152</v>
      </c>
      <c r="O104" s="53">
        <f t="shared" si="170"/>
        <v>110</v>
      </c>
      <c r="P104" s="53">
        <f t="shared" si="170"/>
        <v>14</v>
      </c>
      <c r="Q104" s="53">
        <f t="shared" si="170"/>
        <v>128</v>
      </c>
      <c r="R104" s="391">
        <f t="shared" si="170"/>
        <v>4140</v>
      </c>
      <c r="S104" s="391">
        <f t="shared" si="170"/>
        <v>5323</v>
      </c>
      <c r="T104" s="593">
        <f>T101+U103+W100+X100</f>
        <v>612</v>
      </c>
      <c r="U104" s="577"/>
      <c r="V104" s="577"/>
      <c r="W104" s="577"/>
      <c r="X104" s="580"/>
      <c r="Y104" s="576">
        <f>Y101+Z103+AB100+AC100</f>
        <v>864</v>
      </c>
      <c r="Z104" s="577"/>
      <c r="AA104" s="577"/>
      <c r="AB104" s="577"/>
      <c r="AC104" s="578"/>
      <c r="AD104" s="579">
        <f>AD101+AE103+AG100+AH100</f>
        <v>576</v>
      </c>
      <c r="AE104" s="577"/>
      <c r="AF104" s="577"/>
      <c r="AG104" s="577"/>
      <c r="AH104" s="580"/>
      <c r="AI104" s="576">
        <f>AI101+AJ103+AL100+AM100</f>
        <v>684</v>
      </c>
      <c r="AJ104" s="577"/>
      <c r="AK104" s="577"/>
      <c r="AL104" s="577"/>
      <c r="AM104" s="578"/>
      <c r="AN104" s="579">
        <f>AN101+AO103+AQ100+AR100</f>
        <v>468</v>
      </c>
      <c r="AO104" s="577"/>
      <c r="AP104" s="577"/>
      <c r="AQ104" s="577"/>
      <c r="AR104" s="580"/>
      <c r="AS104" s="576">
        <f>AS101+AT103+AV100+AW100</f>
        <v>684</v>
      </c>
      <c r="AT104" s="577"/>
      <c r="AU104" s="577"/>
      <c r="AV104" s="577"/>
      <c r="AW104" s="578"/>
      <c r="AX104" s="579">
        <f>AX101+AY103+BA100+BB100</f>
        <v>432</v>
      </c>
      <c r="AY104" s="577"/>
      <c r="AZ104" s="577"/>
      <c r="BA104" s="577"/>
      <c r="BB104" s="580"/>
      <c r="BC104" s="576">
        <f>BC101+BD103+BF100+BG100</f>
        <v>252</v>
      </c>
      <c r="BD104" s="577"/>
      <c r="BE104" s="577"/>
      <c r="BF104" s="577"/>
      <c r="BG104" s="578"/>
      <c r="BH104" s="140">
        <f>T104+U104+Y104+Z104+AD104+AE104+AI104+AJ104+AN104+AO104+AS104+AT104+AX104+BC104</f>
        <v>4572</v>
      </c>
      <c r="BI104" s="58"/>
      <c r="BJ104" s="139"/>
      <c r="BK104" s="88"/>
      <c r="BP104" s="128"/>
    </row>
    <row r="105" spans="1:68" ht="42.75" x14ac:dyDescent="0.25">
      <c r="A105" s="458" t="s">
        <v>100</v>
      </c>
      <c r="B105" s="459" t="s">
        <v>186</v>
      </c>
      <c r="C105" s="60"/>
      <c r="D105" s="121">
        <v>216</v>
      </c>
      <c r="E105" s="499">
        <v>0</v>
      </c>
      <c r="F105" s="181">
        <v>216</v>
      </c>
      <c r="G105" s="44"/>
      <c r="H105" s="542"/>
      <c r="I105" s="181"/>
      <c r="J105" s="362">
        <f t="shared" ref="J105:J109" si="171">K105+L105+M105</f>
        <v>0</v>
      </c>
      <c r="K105" s="59"/>
      <c r="L105" s="546"/>
      <c r="M105" s="59"/>
      <c r="N105" s="59"/>
      <c r="O105" s="59"/>
      <c r="P105" s="59"/>
      <c r="Q105" s="59"/>
      <c r="R105" s="389"/>
      <c r="S105" s="223"/>
      <c r="T105" s="210"/>
      <c r="U105" s="55"/>
      <c r="V105" s="54"/>
      <c r="W105" s="13"/>
      <c r="X105" s="198"/>
      <c r="Y105" s="179"/>
      <c r="Z105" s="55"/>
      <c r="AA105" s="240"/>
      <c r="AB105" s="156"/>
      <c r="AC105" s="116"/>
      <c r="AD105" s="179"/>
      <c r="AE105" s="55"/>
      <c r="AF105" s="54"/>
      <c r="AG105" s="156"/>
      <c r="AH105" s="198"/>
      <c r="AI105" s="179"/>
      <c r="AJ105" s="55"/>
      <c r="AK105" s="240"/>
      <c r="AL105" s="156"/>
      <c r="AM105" s="116"/>
      <c r="AN105" s="210"/>
      <c r="AO105" s="55"/>
      <c r="AP105" s="54"/>
      <c r="AQ105" s="56"/>
      <c r="AR105" s="198"/>
      <c r="AS105" s="109"/>
      <c r="AT105" s="61"/>
      <c r="AU105" s="10"/>
      <c r="AV105" s="57"/>
      <c r="AW105" s="117"/>
      <c r="AX105" s="241"/>
      <c r="AY105" s="61"/>
      <c r="AZ105" s="10"/>
      <c r="BA105" s="57"/>
      <c r="BB105" s="199"/>
      <c r="BC105" s="178">
        <v>216</v>
      </c>
      <c r="BD105" s="61"/>
      <c r="BE105" s="10"/>
      <c r="BF105" s="57"/>
      <c r="BG105" s="279"/>
      <c r="BH105" s="24">
        <f t="shared" si="143"/>
        <v>0</v>
      </c>
      <c r="BI105" s="58"/>
      <c r="BJ105" s="58"/>
      <c r="BK105" s="88"/>
      <c r="BP105" s="128"/>
    </row>
    <row r="106" spans="1:68" x14ac:dyDescent="0.25">
      <c r="A106" s="583" t="s">
        <v>101</v>
      </c>
      <c r="B106" s="584"/>
      <c r="C106" s="179"/>
      <c r="D106" s="52">
        <f>SUM(D104:D105)</f>
        <v>216</v>
      </c>
      <c r="E106" s="501"/>
      <c r="F106" s="334">
        <f>SUM(F104:F105)</f>
        <v>5935</v>
      </c>
      <c r="G106" s="44"/>
      <c r="H106" s="120"/>
      <c r="I106" s="10"/>
      <c r="J106" s="362">
        <f t="shared" si="171"/>
        <v>0</v>
      </c>
      <c r="K106" s="10"/>
      <c r="L106" s="503"/>
      <c r="M106" s="10"/>
      <c r="N106" s="10"/>
      <c r="O106" s="10"/>
      <c r="P106" s="10"/>
      <c r="Q106" s="10"/>
      <c r="R106" s="392"/>
      <c r="S106" s="224"/>
      <c r="T106" s="229"/>
      <c r="U106" s="55"/>
      <c r="V106" s="54"/>
      <c r="W106" s="13"/>
      <c r="X106" s="198"/>
      <c r="Y106" s="179"/>
      <c r="Z106" s="55"/>
      <c r="AA106" s="240"/>
      <c r="AB106" s="156"/>
      <c r="AC106" s="116"/>
      <c r="AD106" s="179"/>
      <c r="AE106" s="55"/>
      <c r="AF106" s="54"/>
      <c r="AG106" s="156"/>
      <c r="AH106" s="198"/>
      <c r="AI106" s="179"/>
      <c r="AJ106" s="55"/>
      <c r="AK106" s="240"/>
      <c r="AL106" s="156"/>
      <c r="AM106" s="116"/>
      <c r="AN106" s="210"/>
      <c r="AO106" s="55"/>
      <c r="AP106" s="54"/>
      <c r="AQ106" s="56"/>
      <c r="AR106" s="198"/>
      <c r="AS106" s="178"/>
      <c r="AT106" s="61"/>
      <c r="AU106" s="10"/>
      <c r="AV106" s="57"/>
      <c r="AW106" s="117"/>
      <c r="AX106" s="241"/>
      <c r="AY106" s="61"/>
      <c r="AZ106" s="10"/>
      <c r="BA106" s="57"/>
      <c r="BB106" s="199"/>
      <c r="BC106" s="178"/>
      <c r="BD106" s="61"/>
      <c r="BE106" s="10"/>
      <c r="BF106" s="57"/>
      <c r="BG106" s="279"/>
      <c r="BH106" s="24">
        <f>T106+U106+Y106+Z106+AD106+AE106+AI106+AJ106+AN106+AO106+AS106+AT106</f>
        <v>0</v>
      </c>
      <c r="BI106" s="58"/>
      <c r="BJ106" s="58"/>
      <c r="BK106" s="58"/>
      <c r="BP106" s="128"/>
    </row>
    <row r="107" spans="1:68" x14ac:dyDescent="0.25">
      <c r="A107" s="458"/>
      <c r="B107" s="460" t="s">
        <v>187</v>
      </c>
      <c r="C107" s="62"/>
      <c r="D107" s="52"/>
      <c r="E107" s="501"/>
      <c r="F107" s="181"/>
      <c r="G107" s="44"/>
      <c r="H107" s="543"/>
      <c r="I107" s="181"/>
      <c r="J107" s="362">
        <f t="shared" si="171"/>
        <v>0</v>
      </c>
      <c r="K107" s="181"/>
      <c r="L107" s="503"/>
      <c r="M107" s="181"/>
      <c r="N107" s="181"/>
      <c r="O107" s="181"/>
      <c r="P107" s="181"/>
      <c r="Q107" s="181"/>
      <c r="R107" s="392"/>
      <c r="S107" s="224"/>
      <c r="T107" s="211"/>
      <c r="U107" s="61"/>
      <c r="V107" s="10"/>
      <c r="W107" s="13"/>
      <c r="X107" s="199"/>
      <c r="Y107" s="109"/>
      <c r="Z107" s="61"/>
      <c r="AA107" s="241"/>
      <c r="AB107" s="157"/>
      <c r="AC107" s="117"/>
      <c r="AD107" s="109"/>
      <c r="AE107" s="61"/>
      <c r="AF107" s="10"/>
      <c r="AG107" s="157"/>
      <c r="AH107" s="199"/>
      <c r="AI107" s="109"/>
      <c r="AJ107" s="61"/>
      <c r="AK107" s="241"/>
      <c r="AL107" s="157"/>
      <c r="AM107" s="117"/>
      <c r="AN107" s="211"/>
      <c r="AO107" s="61"/>
      <c r="AP107" s="10"/>
      <c r="AQ107" s="57"/>
      <c r="AR107" s="199"/>
      <c r="AS107" s="106"/>
      <c r="AT107" s="4"/>
      <c r="AU107" s="3"/>
      <c r="AV107" s="13"/>
      <c r="AW107" s="114"/>
      <c r="AX107" s="242"/>
      <c r="AY107" s="4"/>
      <c r="AZ107" s="3"/>
      <c r="BA107" s="13"/>
      <c r="BB107" s="196"/>
      <c r="BC107" s="107"/>
      <c r="BD107" s="4"/>
      <c r="BE107" s="3"/>
      <c r="BF107" s="13"/>
      <c r="BG107" s="277"/>
      <c r="BH107" s="24">
        <f>T107+U107+Y107+Z107+AD107+AE107+AI107+AJ107+AN107+AO107+AS107+AT107+AX107+AY107+BC107+BD107</f>
        <v>0</v>
      </c>
      <c r="BI107" s="58"/>
      <c r="BJ107" s="58"/>
      <c r="BK107" s="58"/>
    </row>
    <row r="108" spans="1:68" x14ac:dyDescent="0.25">
      <c r="A108" s="458"/>
      <c r="B108" s="460" t="s">
        <v>102</v>
      </c>
      <c r="C108" s="62"/>
      <c r="D108" s="52"/>
      <c r="E108" s="501"/>
      <c r="F108" s="181"/>
      <c r="G108" s="44"/>
      <c r="H108" s="543"/>
      <c r="I108" s="181"/>
      <c r="J108" s="362">
        <f t="shared" si="171"/>
        <v>0</v>
      </c>
      <c r="K108" s="181"/>
      <c r="L108" s="503"/>
      <c r="M108" s="181"/>
      <c r="N108" s="181"/>
      <c r="O108" s="181"/>
      <c r="P108" s="181"/>
      <c r="Q108" s="181"/>
      <c r="R108" s="392"/>
      <c r="S108" s="224"/>
      <c r="T108" s="211"/>
      <c r="U108" s="61"/>
      <c r="V108" s="10"/>
      <c r="W108" s="13"/>
      <c r="X108" s="199"/>
      <c r="Y108" s="109"/>
      <c r="Z108" s="61"/>
      <c r="AA108" s="241"/>
      <c r="AB108" s="157"/>
      <c r="AC108" s="117"/>
      <c r="AD108" s="109"/>
      <c r="AE108" s="61"/>
      <c r="AF108" s="10"/>
      <c r="AG108" s="157"/>
      <c r="AH108" s="199"/>
      <c r="AI108" s="109"/>
      <c r="AJ108" s="61"/>
      <c r="AK108" s="241"/>
      <c r="AL108" s="157"/>
      <c r="AM108" s="117"/>
      <c r="AN108" s="211"/>
      <c r="AO108" s="61"/>
      <c r="AP108" s="10"/>
      <c r="AQ108" s="57"/>
      <c r="AR108" s="199"/>
      <c r="AS108" s="106"/>
      <c r="AT108" s="4"/>
      <c r="AU108" s="3"/>
      <c r="AV108" s="13"/>
      <c r="AW108" s="114"/>
      <c r="AX108" s="242"/>
      <c r="AY108" s="4"/>
      <c r="AZ108" s="3"/>
      <c r="BA108" s="13"/>
      <c r="BB108" s="196"/>
      <c r="BC108" s="107"/>
      <c r="BD108" s="4"/>
      <c r="BE108" s="3"/>
      <c r="BF108" s="13"/>
      <c r="BG108" s="277"/>
      <c r="BH108" s="24">
        <f>T108+U108+Y108+Z108+AD108+AE108+AI108+AJ108+AN108+AO108+AS108+AT108+AX108+AY108+BC108+BD108</f>
        <v>0</v>
      </c>
      <c r="BI108" s="58"/>
      <c r="BJ108" s="58"/>
      <c r="BK108" s="58"/>
    </row>
    <row r="109" spans="1:68" hidden="1" x14ac:dyDescent="0.25">
      <c r="A109" s="65"/>
      <c r="B109" s="66"/>
      <c r="C109" s="89"/>
      <c r="D109" s="91"/>
      <c r="E109" s="92"/>
      <c r="F109" s="72"/>
      <c r="G109" s="72"/>
      <c r="H109" s="93"/>
      <c r="I109" s="94"/>
      <c r="J109" s="3">
        <f t="shared" si="171"/>
        <v>0</v>
      </c>
      <c r="K109" s="67"/>
      <c r="L109" s="68"/>
      <c r="M109" s="68"/>
      <c r="N109" s="68"/>
      <c r="O109" s="68" t="s">
        <v>119</v>
      </c>
      <c r="P109" s="68"/>
      <c r="Q109" s="69"/>
      <c r="R109" s="393"/>
      <c r="S109" s="225"/>
      <c r="T109" s="212">
        <v>16</v>
      </c>
      <c r="U109" s="61"/>
      <c r="V109" s="10"/>
      <c r="W109" s="13"/>
      <c r="X109" s="199"/>
      <c r="Y109" s="69">
        <v>23</v>
      </c>
      <c r="Z109" s="61"/>
      <c r="AA109" s="241"/>
      <c r="AB109" s="157"/>
      <c r="AC109" s="117"/>
      <c r="AD109" s="69">
        <v>16</v>
      </c>
      <c r="AE109" s="61"/>
      <c r="AF109" s="10"/>
      <c r="AG109" s="157"/>
      <c r="AH109" s="199"/>
      <c r="AI109" s="69">
        <v>16</v>
      </c>
      <c r="AJ109" s="61"/>
      <c r="AK109" s="241"/>
      <c r="AL109" s="157"/>
      <c r="AM109" s="117"/>
      <c r="AN109" s="212">
        <v>17</v>
      </c>
      <c r="AO109" s="61"/>
      <c r="AP109" s="10"/>
      <c r="AQ109" s="57"/>
      <c r="AR109" s="199"/>
      <c r="AS109" s="69">
        <v>5</v>
      </c>
      <c r="AT109" s="61"/>
      <c r="AU109" s="10"/>
      <c r="AV109" s="57"/>
      <c r="AW109" s="117"/>
      <c r="AX109" s="241"/>
      <c r="AY109" s="61"/>
      <c r="AZ109" s="10"/>
      <c r="BA109" s="57"/>
      <c r="BB109" s="199"/>
      <c r="BC109" s="178"/>
      <c r="BD109" s="61"/>
      <c r="BE109" s="10"/>
      <c r="BF109" s="57"/>
      <c r="BG109" s="279"/>
      <c r="BH109" s="24">
        <f t="shared" ref="BH109" si="172">T109+U109+Y109+Z109+AD109+AE109+AI109+AJ109+AN109+AO109+AS109+AT109+AX109+AY109+BC109+BD109</f>
        <v>93</v>
      </c>
      <c r="BI109" s="58"/>
      <c r="BJ109" s="58"/>
      <c r="BK109" s="58"/>
    </row>
    <row r="110" spans="1:68" ht="20.100000000000001" customHeight="1" thickBot="1" x14ac:dyDescent="0.3">
      <c r="A110" s="70" t="s">
        <v>103</v>
      </c>
      <c r="B110" s="71"/>
      <c r="C110" s="90"/>
      <c r="D110" s="91"/>
      <c r="E110" s="92"/>
      <c r="F110" s="72"/>
      <c r="G110" s="72"/>
      <c r="H110" s="93"/>
      <c r="I110" s="585" t="s">
        <v>104</v>
      </c>
      <c r="J110" s="95"/>
      <c r="K110" s="588" t="s">
        <v>105</v>
      </c>
      <c r="L110" s="589"/>
      <c r="M110" s="589"/>
      <c r="N110" s="589"/>
      <c r="O110" s="589"/>
      <c r="P110" s="589"/>
      <c r="Q110" s="590"/>
      <c r="R110" s="394"/>
      <c r="S110" s="226"/>
      <c r="T110" s="320">
        <f>T101</f>
        <v>612</v>
      </c>
      <c r="U110" s="61"/>
      <c r="V110" s="10"/>
      <c r="W110" s="13"/>
      <c r="X110" s="199"/>
      <c r="Y110" s="324">
        <f>Y101</f>
        <v>787</v>
      </c>
      <c r="Z110" s="61"/>
      <c r="AA110" s="241"/>
      <c r="AB110" s="157"/>
      <c r="AC110" s="117"/>
      <c r="AD110" s="327">
        <f>AD101</f>
        <v>540</v>
      </c>
      <c r="AE110" s="61"/>
      <c r="AF110" s="10"/>
      <c r="AG110" s="157"/>
      <c r="AH110" s="199"/>
      <c r="AI110" s="327">
        <f>AI101</f>
        <v>648</v>
      </c>
      <c r="AJ110" s="4"/>
      <c r="AK110" s="241"/>
      <c r="AL110" s="157"/>
      <c r="AM110" s="117"/>
      <c r="AN110" s="328">
        <f>AN101</f>
        <v>432</v>
      </c>
      <c r="AO110" s="308"/>
      <c r="AP110" s="120"/>
      <c r="AQ110" s="57"/>
      <c r="AR110" s="199"/>
      <c r="AS110" s="327">
        <f>AS101</f>
        <v>648</v>
      </c>
      <c r="AT110" s="321"/>
      <c r="AU110" s="322"/>
      <c r="AV110" s="301"/>
      <c r="AW110" s="326"/>
      <c r="AX110" s="325">
        <f>AX101</f>
        <v>432</v>
      </c>
      <c r="AY110" s="321"/>
      <c r="AZ110" s="322"/>
      <c r="BA110" s="301"/>
      <c r="BB110" s="323"/>
      <c r="BC110" s="327">
        <f>BC101</f>
        <v>216</v>
      </c>
      <c r="BD110" s="321"/>
      <c r="BE110" s="322"/>
      <c r="BF110" s="301"/>
      <c r="BG110" s="413"/>
      <c r="BH110" s="140">
        <f>SUM(T110:AW110)</f>
        <v>3667</v>
      </c>
      <c r="BI110" s="58"/>
      <c r="BJ110" s="58"/>
      <c r="BK110" s="58"/>
    </row>
    <row r="111" spans="1:68" ht="20.100000000000001" customHeight="1" x14ac:dyDescent="0.25">
      <c r="A111" s="73" t="s">
        <v>106</v>
      </c>
      <c r="B111" s="74"/>
      <c r="C111" s="76"/>
      <c r="D111" s="92"/>
      <c r="E111" s="92"/>
      <c r="F111" s="23"/>
      <c r="G111" s="23"/>
      <c r="H111" s="96"/>
      <c r="I111" s="586"/>
      <c r="J111" s="97"/>
      <c r="K111" s="588" t="s">
        <v>107</v>
      </c>
      <c r="L111" s="589"/>
      <c r="M111" s="589"/>
      <c r="N111" s="589"/>
      <c r="O111" s="589"/>
      <c r="P111" s="589"/>
      <c r="Q111" s="590"/>
      <c r="R111" s="394"/>
      <c r="S111" s="226"/>
      <c r="T111" s="207">
        <f>V76+V82+V89+V95</f>
        <v>0</v>
      </c>
      <c r="U111" s="61"/>
      <c r="V111" s="10"/>
      <c r="W111" s="13"/>
      <c r="X111" s="199"/>
      <c r="Y111" s="207">
        <f>AA76+AA82+AA89+AA95</f>
        <v>0</v>
      </c>
      <c r="Z111" s="61"/>
      <c r="AA111" s="241"/>
      <c r="AB111" s="157"/>
      <c r="AC111" s="117"/>
      <c r="AD111" s="211">
        <f>AF76+AF82+AF89+AF95</f>
        <v>36</v>
      </c>
      <c r="AE111" s="61"/>
      <c r="AF111" s="10"/>
      <c r="AG111" s="157"/>
      <c r="AH111" s="199"/>
      <c r="AI111" s="211">
        <f>AK76+AK82+AK89+AK95</f>
        <v>72</v>
      </c>
      <c r="AJ111" s="61"/>
      <c r="AK111" s="241"/>
      <c r="AL111" s="157"/>
      <c r="AM111" s="117"/>
      <c r="AN111" s="211">
        <f>AP76+AP82+AP89+AP95</f>
        <v>36</v>
      </c>
      <c r="AO111" s="308"/>
      <c r="AP111" s="120"/>
      <c r="AQ111" s="57"/>
      <c r="AR111" s="199"/>
      <c r="AS111" s="211">
        <f>AU76+AU82+AU89+AU95</f>
        <v>36</v>
      </c>
      <c r="AT111" s="321"/>
      <c r="AU111" s="322"/>
      <c r="AV111" s="301"/>
      <c r="AW111" s="326"/>
      <c r="AX111" s="211">
        <f>AZ76+AZ82+AZ89+AZ95</f>
        <v>36</v>
      </c>
      <c r="AY111" s="412"/>
      <c r="AZ111" s="1"/>
      <c r="BA111" s="301"/>
      <c r="BB111" s="323"/>
      <c r="BC111" s="211">
        <f>BE76+BE82+BE89+BE95</f>
        <v>72</v>
      </c>
      <c r="BD111" s="4"/>
      <c r="BE111" s="1"/>
      <c r="BF111" s="13"/>
      <c r="BG111" s="415"/>
      <c r="BH111" s="508">
        <f>SUM(T111:BG111)</f>
        <v>288</v>
      </c>
      <c r="BI111" s="58"/>
      <c r="BJ111" s="58"/>
      <c r="BK111" s="58"/>
    </row>
    <row r="112" spans="1:68" ht="20.100000000000001" customHeight="1" thickBot="1" x14ac:dyDescent="0.3">
      <c r="A112" s="75" t="s">
        <v>188</v>
      </c>
      <c r="B112" s="76"/>
      <c r="C112" s="76"/>
      <c r="D112" s="92"/>
      <c r="E112" s="92"/>
      <c r="F112" s="23"/>
      <c r="G112" s="23"/>
      <c r="H112" s="96"/>
      <c r="I112" s="586"/>
      <c r="J112" s="97"/>
      <c r="K112" s="588" t="s">
        <v>108</v>
      </c>
      <c r="L112" s="589"/>
      <c r="M112" s="589"/>
      <c r="N112" s="589"/>
      <c r="O112" s="589"/>
      <c r="P112" s="589"/>
      <c r="Q112" s="590"/>
      <c r="R112" s="394"/>
      <c r="S112" s="226"/>
      <c r="T112" s="207">
        <f>V77+V83+V90+V96</f>
        <v>0</v>
      </c>
      <c r="U112" s="61"/>
      <c r="V112" s="10"/>
      <c r="W112" s="13"/>
      <c r="X112" s="199"/>
      <c r="Y112" s="207">
        <f>AA77+AA83+AA90+AA96</f>
        <v>0</v>
      </c>
      <c r="Z112" s="61"/>
      <c r="AA112" s="241"/>
      <c r="AB112" s="157"/>
      <c r="AC112" s="117"/>
      <c r="AD112" s="207">
        <f>AF77+AF83+AF90+AF96</f>
        <v>0</v>
      </c>
      <c r="AE112" s="61"/>
      <c r="AF112" s="10"/>
      <c r="AG112" s="157"/>
      <c r="AH112" s="199"/>
      <c r="AI112" s="211">
        <f>AK77+AK83+AK90+AK96</f>
        <v>108</v>
      </c>
      <c r="AJ112" s="61"/>
      <c r="AK112" s="241"/>
      <c r="AL112" s="157"/>
      <c r="AM112" s="117"/>
      <c r="AN112" s="211">
        <f>AP77+AP83+AP90+AP96</f>
        <v>108</v>
      </c>
      <c r="AO112" s="308"/>
      <c r="AP112" s="120"/>
      <c r="AQ112" s="57"/>
      <c r="AR112" s="199"/>
      <c r="AS112" s="211">
        <f>AU77+AU83+AU90+AU96</f>
        <v>180</v>
      </c>
      <c r="AT112" s="321"/>
      <c r="AU112" s="322"/>
      <c r="AV112" s="301"/>
      <c r="AW112" s="326"/>
      <c r="AX112" s="211">
        <f>AZ77+AZ83+AZ90+AZ96</f>
        <v>144</v>
      </c>
      <c r="AY112" s="321"/>
      <c r="AZ112" s="322"/>
      <c r="BA112" s="301"/>
      <c r="BB112" s="323"/>
      <c r="BC112" s="211">
        <f>BE77+BE83+BE90+BE96</f>
        <v>180</v>
      </c>
      <c r="BD112" s="4"/>
      <c r="BE112" s="3"/>
      <c r="BF112" s="13"/>
      <c r="BG112" s="416"/>
      <c r="BH112" s="508">
        <f t="shared" ref="BH112" si="173">SUM(T112:BG112)</f>
        <v>720</v>
      </c>
      <c r="BI112" s="58"/>
      <c r="BJ112" s="58"/>
      <c r="BK112" s="58"/>
    </row>
    <row r="113" spans="1:68" ht="20.100000000000001" customHeight="1" x14ac:dyDescent="0.25">
      <c r="A113" s="75" t="s">
        <v>189</v>
      </c>
      <c r="B113" s="76"/>
      <c r="C113" s="76"/>
      <c r="D113" s="92"/>
      <c r="E113" s="92"/>
      <c r="F113" s="23"/>
      <c r="G113" s="23"/>
      <c r="H113" s="96"/>
      <c r="I113" s="586"/>
      <c r="J113" s="97"/>
      <c r="K113" s="588" t="s">
        <v>109</v>
      </c>
      <c r="L113" s="589"/>
      <c r="M113" s="589"/>
      <c r="N113" s="589"/>
      <c r="O113" s="589"/>
      <c r="P113" s="589"/>
      <c r="Q113" s="590"/>
      <c r="R113" s="394"/>
      <c r="S113" s="226"/>
      <c r="T113" s="207">
        <f>V99</f>
        <v>0</v>
      </c>
      <c r="U113" s="61"/>
      <c r="V113" s="10"/>
      <c r="W113" s="13"/>
      <c r="X113" s="199"/>
      <c r="Y113" s="106">
        <f t="shared" ref="Y113:BC113" si="174">AA99</f>
        <v>0</v>
      </c>
      <c r="Z113" s="61"/>
      <c r="AA113" s="241"/>
      <c r="AB113" s="157"/>
      <c r="AC113" s="117"/>
      <c r="AD113" s="207">
        <f t="shared" si="174"/>
        <v>0</v>
      </c>
      <c r="AE113" s="61"/>
      <c r="AF113" s="10"/>
      <c r="AG113" s="157"/>
      <c r="AH113" s="199"/>
      <c r="AI113" s="106">
        <f t="shared" si="174"/>
        <v>0</v>
      </c>
      <c r="AJ113" s="61"/>
      <c r="AK113" s="241"/>
      <c r="AL113" s="157"/>
      <c r="AM113" s="117"/>
      <c r="AN113" s="207">
        <f t="shared" si="174"/>
        <v>0</v>
      </c>
      <c r="AO113" s="308"/>
      <c r="AP113" s="120"/>
      <c r="AQ113" s="57"/>
      <c r="AR113" s="199"/>
      <c r="AS113" s="106">
        <f t="shared" si="174"/>
        <v>0</v>
      </c>
      <c r="AT113" s="321"/>
      <c r="AU113" s="322"/>
      <c r="AV113" s="301"/>
      <c r="AW113" s="326"/>
      <c r="AX113" s="325"/>
      <c r="AY113" s="321"/>
      <c r="AZ113" s="322"/>
      <c r="BA113" s="301"/>
      <c r="BB113" s="323"/>
      <c r="BC113" s="106">
        <f t="shared" si="174"/>
        <v>144</v>
      </c>
      <c r="BD113" s="4"/>
      <c r="BE113" s="3"/>
      <c r="BF113" s="13"/>
      <c r="BG113" s="414"/>
      <c r="BH113" s="508">
        <f>SUM(T113:BG113)</f>
        <v>144</v>
      </c>
      <c r="BI113" s="333">
        <f>SUM(BH111:BH113)</f>
        <v>1152</v>
      </c>
      <c r="BJ113" s="58"/>
      <c r="BK113" s="58"/>
    </row>
    <row r="114" spans="1:68" s="64" customFormat="1" ht="15.75" hidden="1" customHeight="1" x14ac:dyDescent="0.25">
      <c r="A114" s="77"/>
      <c r="B114" s="77"/>
      <c r="C114" s="76"/>
      <c r="D114" s="92"/>
      <c r="E114" s="92"/>
      <c r="F114" s="23"/>
      <c r="G114" s="23"/>
      <c r="H114" s="96"/>
      <c r="I114" s="586"/>
      <c r="J114" s="180"/>
      <c r="K114" s="581" t="s">
        <v>110</v>
      </c>
      <c r="L114" s="582"/>
      <c r="M114" s="63"/>
      <c r="N114" s="63"/>
      <c r="O114" s="63"/>
      <c r="P114" s="63"/>
      <c r="Q114" s="63"/>
      <c r="R114" s="392"/>
      <c r="S114" s="224"/>
      <c r="T114" s="213"/>
      <c r="U114" s="61"/>
      <c r="V114" s="10"/>
      <c r="W114" s="13"/>
      <c r="X114" s="199"/>
      <c r="Y114" s="110"/>
      <c r="Z114" s="63"/>
      <c r="AA114" s="241"/>
      <c r="AB114" s="157"/>
      <c r="AC114" s="118"/>
      <c r="AD114" s="110"/>
      <c r="AE114" s="63"/>
      <c r="AF114" s="10"/>
      <c r="AG114" s="157"/>
      <c r="AH114" s="201"/>
      <c r="AI114" s="110"/>
      <c r="AJ114" s="63"/>
      <c r="AK114" s="241"/>
      <c r="AL114" s="157"/>
      <c r="AM114" s="118"/>
      <c r="AN114" s="213"/>
      <c r="AO114" s="63"/>
      <c r="AP114" s="10"/>
      <c r="AQ114" s="57"/>
      <c r="AR114" s="199"/>
      <c r="AS114" s="110"/>
      <c r="AT114" s="63"/>
      <c r="AU114" s="10"/>
      <c r="AV114" s="57"/>
      <c r="AW114" s="118"/>
      <c r="AX114" s="325"/>
      <c r="AY114" s="61"/>
      <c r="AZ114" s="10"/>
      <c r="BA114" s="63"/>
      <c r="BB114" s="323"/>
      <c r="BC114" s="178"/>
      <c r="BD114" s="61"/>
      <c r="BE114" s="10"/>
      <c r="BF114" s="63"/>
      <c r="BG114" s="280"/>
      <c r="BH114" s="140">
        <f t="shared" ref="BH114:BH119" si="175">SUM(T114:AW114)</f>
        <v>0</v>
      </c>
      <c r="BI114" s="58"/>
      <c r="BJ114" s="58"/>
      <c r="BK114" s="58"/>
      <c r="BP114" s="129"/>
    </row>
    <row r="115" spans="1:68" s="64" customFormat="1" hidden="1" x14ac:dyDescent="0.25">
      <c r="A115" s="77"/>
      <c r="B115" s="77"/>
      <c r="C115" s="76"/>
      <c r="D115" s="92"/>
      <c r="E115" s="92"/>
      <c r="F115" s="23"/>
      <c r="G115" s="23"/>
      <c r="H115" s="96"/>
      <c r="I115" s="586"/>
      <c r="J115" s="180"/>
      <c r="K115" s="594" t="s">
        <v>6</v>
      </c>
      <c r="L115" s="594"/>
      <c r="M115" s="63"/>
      <c r="N115" s="63"/>
      <c r="O115" s="63"/>
      <c r="P115" s="63"/>
      <c r="Q115" s="63"/>
      <c r="R115" s="392"/>
      <c r="S115" s="224"/>
      <c r="T115" s="213"/>
      <c r="U115" s="61"/>
      <c r="V115" s="10"/>
      <c r="W115" s="13"/>
      <c r="X115" s="199"/>
      <c r="Y115" s="110"/>
      <c r="Z115" s="63"/>
      <c r="AA115" s="241"/>
      <c r="AB115" s="157"/>
      <c r="AC115" s="118"/>
      <c r="AD115" s="110"/>
      <c r="AE115" s="63"/>
      <c r="AF115" s="10"/>
      <c r="AG115" s="157"/>
      <c r="AH115" s="201"/>
      <c r="AI115" s="110"/>
      <c r="AJ115" s="63"/>
      <c r="AK115" s="241"/>
      <c r="AL115" s="157"/>
      <c r="AM115" s="118"/>
      <c r="AN115" s="213"/>
      <c r="AO115" s="63"/>
      <c r="AP115" s="10"/>
      <c r="AQ115" s="57"/>
      <c r="AR115" s="199"/>
      <c r="AS115" s="110"/>
      <c r="AT115" s="63"/>
      <c r="AU115" s="10"/>
      <c r="AV115" s="57"/>
      <c r="AW115" s="118"/>
      <c r="AX115" s="241"/>
      <c r="AY115" s="61"/>
      <c r="AZ115" s="10"/>
      <c r="BA115" s="63"/>
      <c r="BB115" s="323"/>
      <c r="BC115" s="178"/>
      <c r="BD115" s="61"/>
      <c r="BE115" s="10"/>
      <c r="BF115" s="63"/>
      <c r="BG115" s="280"/>
      <c r="BH115" s="140">
        <f t="shared" si="175"/>
        <v>0</v>
      </c>
      <c r="BI115" s="58"/>
      <c r="BJ115" s="58"/>
      <c r="BK115" s="58"/>
      <c r="BP115" s="129"/>
    </row>
    <row r="116" spans="1:68" s="64" customFormat="1" hidden="1" x14ac:dyDescent="0.25">
      <c r="A116" s="77"/>
      <c r="B116" s="77"/>
      <c r="C116" s="76"/>
      <c r="D116" s="92"/>
      <c r="E116" s="92"/>
      <c r="F116" s="23"/>
      <c r="G116" s="23"/>
      <c r="H116" s="96"/>
      <c r="I116" s="586"/>
      <c r="J116" s="180"/>
      <c r="K116" s="594" t="s">
        <v>111</v>
      </c>
      <c r="L116" s="594"/>
      <c r="M116" s="63"/>
      <c r="N116" s="63"/>
      <c r="O116" s="63"/>
      <c r="P116" s="63"/>
      <c r="Q116" s="63"/>
      <c r="R116" s="392"/>
      <c r="S116" s="224"/>
      <c r="T116" s="213"/>
      <c r="U116" s="61"/>
      <c r="V116" s="10"/>
      <c r="W116" s="13"/>
      <c r="X116" s="199"/>
      <c r="Y116" s="110"/>
      <c r="Z116" s="63"/>
      <c r="AA116" s="241"/>
      <c r="AB116" s="157"/>
      <c r="AC116" s="118"/>
      <c r="AD116" s="110"/>
      <c r="AE116" s="63"/>
      <c r="AF116" s="10"/>
      <c r="AG116" s="157"/>
      <c r="AH116" s="201"/>
      <c r="AI116" s="110"/>
      <c r="AJ116" s="63"/>
      <c r="AK116" s="241"/>
      <c r="AL116" s="157"/>
      <c r="AM116" s="118"/>
      <c r="AN116" s="213"/>
      <c r="AO116" s="63"/>
      <c r="AP116" s="10"/>
      <c r="AQ116" s="57"/>
      <c r="AR116" s="199"/>
      <c r="AS116" s="110"/>
      <c r="AT116" s="63"/>
      <c r="AU116" s="10"/>
      <c r="AV116" s="57"/>
      <c r="AW116" s="118"/>
      <c r="AX116" s="241"/>
      <c r="AY116" s="61"/>
      <c r="AZ116" s="10"/>
      <c r="BA116" s="63"/>
      <c r="BB116" s="323"/>
      <c r="BC116" s="178"/>
      <c r="BD116" s="61"/>
      <c r="BE116" s="10"/>
      <c r="BF116" s="63"/>
      <c r="BG116" s="280"/>
      <c r="BH116" s="140">
        <f t="shared" si="175"/>
        <v>0</v>
      </c>
      <c r="BI116" s="58"/>
      <c r="BJ116" s="58"/>
      <c r="BK116" s="58"/>
      <c r="BP116" s="129"/>
    </row>
    <row r="117" spans="1:68" s="64" customFormat="1" hidden="1" x14ac:dyDescent="0.25">
      <c r="A117" s="78"/>
      <c r="B117" s="77"/>
      <c r="C117" s="76"/>
      <c r="D117" s="92"/>
      <c r="E117" s="92"/>
      <c r="F117" s="23"/>
      <c r="G117" s="23"/>
      <c r="H117" s="96"/>
      <c r="I117" s="586"/>
      <c r="J117" s="180"/>
      <c r="K117" s="594" t="s">
        <v>104</v>
      </c>
      <c r="L117" s="594"/>
      <c r="M117" s="63"/>
      <c r="N117" s="63"/>
      <c r="O117" s="63"/>
      <c r="P117" s="63"/>
      <c r="Q117" s="63"/>
      <c r="R117" s="392"/>
      <c r="S117" s="224"/>
      <c r="T117" s="213"/>
      <c r="U117" s="61"/>
      <c r="V117" s="10"/>
      <c r="W117" s="13"/>
      <c r="X117" s="199"/>
      <c r="Y117" s="110"/>
      <c r="Z117" s="63"/>
      <c r="AA117" s="241"/>
      <c r="AB117" s="157"/>
      <c r="AC117" s="118"/>
      <c r="AD117" s="110"/>
      <c r="AE117" s="63"/>
      <c r="AF117" s="10"/>
      <c r="AG117" s="157"/>
      <c r="AH117" s="201"/>
      <c r="AI117" s="110"/>
      <c r="AJ117" s="63"/>
      <c r="AK117" s="241"/>
      <c r="AL117" s="157"/>
      <c r="AM117" s="118"/>
      <c r="AN117" s="213"/>
      <c r="AO117" s="63"/>
      <c r="AP117" s="10"/>
      <c r="AQ117" s="57"/>
      <c r="AR117" s="199"/>
      <c r="AS117" s="110"/>
      <c r="AT117" s="63"/>
      <c r="AU117" s="10"/>
      <c r="AV117" s="57"/>
      <c r="AW117" s="118"/>
      <c r="AX117" s="241"/>
      <c r="AY117" s="61"/>
      <c r="AZ117" s="10"/>
      <c r="BA117" s="63"/>
      <c r="BB117" s="323"/>
      <c r="BC117" s="178"/>
      <c r="BD117" s="61"/>
      <c r="BE117" s="10"/>
      <c r="BF117" s="63"/>
      <c r="BG117" s="280"/>
      <c r="BH117" s="140">
        <f t="shared" si="175"/>
        <v>0</v>
      </c>
      <c r="BI117" s="58"/>
      <c r="BJ117" s="58"/>
      <c r="BK117" s="58"/>
      <c r="BP117" s="129"/>
    </row>
    <row r="118" spans="1:68" ht="20.100000000000001" customHeight="1" x14ac:dyDescent="0.25">
      <c r="A118" s="79" t="s">
        <v>190</v>
      </c>
      <c r="B118" s="76"/>
      <c r="C118" s="76"/>
      <c r="D118" s="92"/>
      <c r="E118" s="92"/>
      <c r="F118" s="23"/>
      <c r="G118" s="23"/>
      <c r="H118" s="96"/>
      <c r="I118" s="586"/>
      <c r="J118" s="97"/>
      <c r="K118" s="588" t="s">
        <v>121</v>
      </c>
      <c r="L118" s="589"/>
      <c r="M118" s="589"/>
      <c r="N118" s="589"/>
      <c r="O118" s="589"/>
      <c r="P118" s="589"/>
      <c r="Q118" s="590"/>
      <c r="R118" s="394"/>
      <c r="S118" s="226"/>
      <c r="T118" s="408">
        <v>0</v>
      </c>
      <c r="U118" s="4"/>
      <c r="V118" s="3"/>
      <c r="W118" s="13"/>
      <c r="X118" s="196"/>
      <c r="Y118" s="418">
        <v>5</v>
      </c>
      <c r="Z118" s="4"/>
      <c r="AA118" s="242"/>
      <c r="AB118" s="154"/>
      <c r="AC118" s="114"/>
      <c r="AD118" s="418">
        <v>3</v>
      </c>
      <c r="AE118" s="4"/>
      <c r="AF118" s="3"/>
      <c r="AG118" s="154"/>
      <c r="AH118" s="196"/>
      <c r="AI118" s="418">
        <v>3</v>
      </c>
      <c r="AJ118" s="4"/>
      <c r="AK118" s="242"/>
      <c r="AL118" s="154"/>
      <c r="AM118" s="114"/>
      <c r="AN118" s="417">
        <v>3</v>
      </c>
      <c r="AO118" s="4"/>
      <c r="AP118" s="3"/>
      <c r="AQ118" s="13"/>
      <c r="AR118" s="196"/>
      <c r="AS118" s="418">
        <v>3</v>
      </c>
      <c r="AT118" s="4"/>
      <c r="AU118" s="3"/>
      <c r="AV118" s="13"/>
      <c r="AW118" s="114"/>
      <c r="AX118" s="419">
        <v>0</v>
      </c>
      <c r="AY118" s="4"/>
      <c r="AZ118" s="3"/>
      <c r="BA118" s="13"/>
      <c r="BB118" s="323"/>
      <c r="BC118" s="418">
        <v>3</v>
      </c>
      <c r="BD118" s="4"/>
      <c r="BE118" s="3"/>
      <c r="BF118" s="13"/>
      <c r="BG118" s="277"/>
      <c r="BH118" s="140">
        <f t="shared" si="175"/>
        <v>17</v>
      </c>
      <c r="BI118" s="58"/>
      <c r="BJ118" s="58"/>
      <c r="BK118" s="58"/>
    </row>
    <row r="119" spans="1:68" ht="20.100000000000001" customHeight="1" x14ac:dyDescent="0.25">
      <c r="A119" s="80" t="s">
        <v>112</v>
      </c>
      <c r="B119" s="81"/>
      <c r="C119" s="81"/>
      <c r="D119" s="98"/>
      <c r="E119" s="98"/>
      <c r="F119" s="82"/>
      <c r="G119" s="82"/>
      <c r="H119" s="99"/>
      <c r="I119" s="587"/>
      <c r="J119" s="100"/>
      <c r="K119" s="588" t="s">
        <v>153</v>
      </c>
      <c r="L119" s="589"/>
      <c r="M119" s="589"/>
      <c r="N119" s="589"/>
      <c r="O119" s="589"/>
      <c r="P119" s="589"/>
      <c r="Q119" s="590"/>
      <c r="R119" s="394"/>
      <c r="S119" s="226"/>
      <c r="T119" s="228">
        <v>2</v>
      </c>
      <c r="U119" s="4"/>
      <c r="V119" s="3"/>
      <c r="W119" s="13"/>
      <c r="X119" s="196"/>
      <c r="Y119" s="420">
        <v>8</v>
      </c>
      <c r="Z119" s="4"/>
      <c r="AA119" s="242"/>
      <c r="AB119" s="154"/>
      <c r="AC119" s="114"/>
      <c r="AD119" s="420">
        <v>2</v>
      </c>
      <c r="AE119" s="4"/>
      <c r="AF119" s="3"/>
      <c r="AG119" s="154"/>
      <c r="AH119" s="196"/>
      <c r="AI119" s="420">
        <v>8</v>
      </c>
      <c r="AJ119" s="4"/>
      <c r="AK119" s="242"/>
      <c r="AL119" s="154"/>
      <c r="AM119" s="114"/>
      <c r="AN119" s="228">
        <v>2</v>
      </c>
      <c r="AO119" s="4"/>
      <c r="AP119" s="3"/>
      <c r="AQ119" s="13"/>
      <c r="AR119" s="196"/>
      <c r="AS119" s="420">
        <v>8</v>
      </c>
      <c r="AT119" s="4"/>
      <c r="AU119" s="3"/>
      <c r="AV119" s="13"/>
      <c r="AW119" s="114"/>
      <c r="AX119" s="421">
        <v>3</v>
      </c>
      <c r="AY119" s="4"/>
      <c r="AZ119" s="3"/>
      <c r="BA119" s="13"/>
      <c r="BB119" s="196"/>
      <c r="BC119" s="420">
        <v>7</v>
      </c>
      <c r="BD119" s="4"/>
      <c r="BE119" s="3"/>
      <c r="BF119" s="13"/>
      <c r="BG119" s="277"/>
      <c r="BH119" s="140">
        <f t="shared" si="175"/>
        <v>30</v>
      </c>
      <c r="BI119" s="58"/>
      <c r="BJ119" s="58"/>
      <c r="BK119" s="58"/>
    </row>
    <row r="120" spans="1:68" s="88" customFormat="1" ht="20.100000000000001" customHeight="1" x14ac:dyDescent="0.25">
      <c r="A120" s="144"/>
      <c r="B120" s="76"/>
      <c r="C120" s="76"/>
      <c r="D120" s="92"/>
      <c r="E120" s="92"/>
      <c r="F120" s="23"/>
      <c r="G120" s="23"/>
      <c r="H120" s="23"/>
      <c r="I120" s="145"/>
      <c r="J120" s="145"/>
      <c r="K120" s="329"/>
      <c r="L120" s="329"/>
      <c r="M120" s="329"/>
      <c r="N120" s="329"/>
      <c r="O120" s="329"/>
      <c r="P120" s="329"/>
      <c r="Q120" s="329"/>
      <c r="R120" s="329"/>
      <c r="S120" s="329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330"/>
      <c r="AJ120" s="214"/>
      <c r="AK120" s="214"/>
      <c r="AL120" s="214"/>
      <c r="AM120" s="214"/>
      <c r="AN120" s="331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42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140"/>
      <c r="BI120" s="58"/>
      <c r="BJ120" s="58"/>
      <c r="BK120" s="58"/>
      <c r="BP120" s="124"/>
    </row>
    <row r="121" spans="1:68" ht="20.100000000000001" customHeight="1" x14ac:dyDescent="0.25">
      <c r="A121" s="144"/>
      <c r="B121" s="76"/>
      <c r="C121" s="76"/>
      <c r="D121" s="92"/>
      <c r="E121" s="92"/>
      <c r="F121" s="23"/>
      <c r="G121" s="23"/>
      <c r="H121" s="23"/>
      <c r="I121" s="145"/>
      <c r="J121" s="145"/>
      <c r="K121" s="146"/>
      <c r="L121" s="146"/>
      <c r="M121" s="146"/>
      <c r="N121" s="146"/>
      <c r="O121" s="146"/>
      <c r="P121" s="146"/>
      <c r="Q121" s="146"/>
      <c r="R121" s="166"/>
      <c r="S121" s="162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214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0"/>
      <c r="BI121" s="58"/>
      <c r="BJ121" s="58"/>
      <c r="BK121" s="58"/>
    </row>
    <row r="122" spans="1:68" s="88" customFormat="1" x14ac:dyDescent="0.3">
      <c r="A122" s="101"/>
      <c r="B122" s="101"/>
      <c r="C122" s="101"/>
      <c r="D122" s="148">
        <v>5940</v>
      </c>
      <c r="E122" s="102"/>
      <c r="F122" s="83"/>
      <c r="G122" s="83"/>
      <c r="H122" s="83"/>
      <c r="I122" s="83"/>
      <c r="J122" s="83"/>
      <c r="K122" s="132"/>
      <c r="L122" s="83"/>
      <c r="M122" s="83"/>
      <c r="N122" s="83"/>
      <c r="O122" s="83"/>
      <c r="P122" s="83"/>
      <c r="Q122" s="83"/>
      <c r="R122" s="167"/>
      <c r="S122" s="163"/>
      <c r="T122" s="142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146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58"/>
      <c r="BJ122" s="58"/>
      <c r="BK122" s="58"/>
      <c r="BP122" s="124"/>
    </row>
    <row r="123" spans="1:68" s="119" customFormat="1" x14ac:dyDescent="0.3">
      <c r="R123" s="168"/>
      <c r="S123" s="164"/>
      <c r="T123" s="143"/>
      <c r="AX123" s="83"/>
      <c r="BP123" s="131"/>
    </row>
    <row r="124" spans="1:68" s="119" customFormat="1" x14ac:dyDescent="0.3">
      <c r="R124" s="168"/>
      <c r="S124" s="164"/>
      <c r="T124" s="143"/>
      <c r="BP124" s="131"/>
    </row>
    <row r="125" spans="1:68" s="88" customFormat="1" x14ac:dyDescent="0.25">
      <c r="A125" s="552"/>
      <c r="B125" s="552"/>
      <c r="C125" s="552"/>
      <c r="D125" s="123"/>
      <c r="E125" s="123"/>
      <c r="N125" s="7">
        <v>63</v>
      </c>
      <c r="O125" s="141" t="s">
        <v>46</v>
      </c>
      <c r="P125" s="141"/>
      <c r="R125" s="169"/>
      <c r="S125" s="165"/>
      <c r="AC125" s="119"/>
      <c r="AX125" s="119"/>
      <c r="BP125" s="124"/>
    </row>
    <row r="126" spans="1:68" s="88" customFormat="1" x14ac:dyDescent="0.25">
      <c r="A126" s="553"/>
      <c r="B126" s="553"/>
      <c r="C126" s="554"/>
      <c r="D126" s="123"/>
      <c r="E126" s="123"/>
      <c r="N126" s="507">
        <v>63</v>
      </c>
      <c r="O126" s="141" t="s">
        <v>58</v>
      </c>
      <c r="P126" s="141"/>
      <c r="R126" s="169"/>
      <c r="S126" s="165"/>
      <c r="AC126" s="119"/>
      <c r="BP126" s="124"/>
    </row>
    <row r="127" spans="1:68" s="88" customFormat="1" x14ac:dyDescent="0.25">
      <c r="A127" s="555"/>
      <c r="B127" s="556"/>
      <c r="C127" s="557"/>
      <c r="D127" s="123"/>
      <c r="E127" s="123"/>
      <c r="N127" s="365">
        <v>63</v>
      </c>
      <c r="O127" s="141" t="s">
        <v>145</v>
      </c>
      <c r="P127" s="141"/>
      <c r="R127" s="169"/>
      <c r="S127" s="165"/>
      <c r="BP127" s="124"/>
    </row>
    <row r="128" spans="1:68" s="88" customFormat="1" x14ac:dyDescent="0.25">
      <c r="A128" s="558"/>
      <c r="B128" s="559"/>
      <c r="C128" s="560"/>
      <c r="R128" s="169"/>
      <c r="S128" s="165"/>
      <c r="BP128" s="124"/>
    </row>
    <row r="129" spans="1:68" s="88" customFormat="1" x14ac:dyDescent="0.25">
      <c r="A129" s="558"/>
      <c r="B129" s="559"/>
      <c r="C129" s="560"/>
      <c r="R129" s="169"/>
      <c r="S129" s="165"/>
      <c r="BP129" s="124"/>
    </row>
    <row r="130" spans="1:68" s="88" customFormat="1" x14ac:dyDescent="0.3">
      <c r="A130" s="558"/>
      <c r="B130" s="559"/>
      <c r="C130" s="560"/>
      <c r="R130" s="169"/>
      <c r="S130" s="165"/>
      <c r="T130" s="142"/>
      <c r="BP130" s="124"/>
    </row>
    <row r="131" spans="1:68" s="88" customFormat="1" x14ac:dyDescent="0.25">
      <c r="A131" s="558"/>
      <c r="B131" s="559"/>
      <c r="C131" s="560"/>
      <c r="R131" s="169"/>
      <c r="S131" s="165"/>
      <c r="BP131" s="124"/>
    </row>
    <row r="132" spans="1:68" s="88" customFormat="1" x14ac:dyDescent="0.25">
      <c r="A132" s="558"/>
      <c r="B132" s="559"/>
      <c r="C132" s="560"/>
      <c r="R132" s="169"/>
      <c r="S132" s="165"/>
      <c r="BP132" s="124"/>
    </row>
    <row r="133" spans="1:68" s="88" customFormat="1" x14ac:dyDescent="0.25">
      <c r="A133" s="558"/>
      <c r="B133" s="559"/>
      <c r="C133" s="560"/>
      <c r="R133" s="169"/>
      <c r="S133" s="165"/>
      <c r="BP133" s="124"/>
    </row>
    <row r="134" spans="1:68" s="88" customFormat="1" x14ac:dyDescent="0.25">
      <c r="A134" s="558"/>
      <c r="B134" s="559"/>
      <c r="C134" s="560"/>
      <c r="R134" s="169"/>
      <c r="S134" s="165"/>
      <c r="BP134" s="124"/>
    </row>
    <row r="135" spans="1:68" s="88" customFormat="1" x14ac:dyDescent="0.25">
      <c r="A135" s="558"/>
      <c r="B135" s="559"/>
      <c r="C135" s="560"/>
      <c r="R135" s="169"/>
      <c r="S135" s="165"/>
      <c r="BP135" s="124"/>
    </row>
    <row r="136" spans="1:68" s="88" customFormat="1" x14ac:dyDescent="0.25">
      <c r="A136" s="558"/>
      <c r="B136" s="559"/>
      <c r="C136" s="560"/>
      <c r="R136" s="169"/>
      <c r="S136" s="165"/>
      <c r="BP136" s="124"/>
    </row>
    <row r="137" spans="1:68" s="88" customFormat="1" x14ac:dyDescent="0.25">
      <c r="A137" s="558"/>
      <c r="B137" s="559"/>
      <c r="C137" s="560"/>
      <c r="R137" s="169"/>
      <c r="S137" s="165"/>
      <c r="BP137" s="124"/>
    </row>
    <row r="138" spans="1:68" s="88" customFormat="1" x14ac:dyDescent="0.25">
      <c r="A138" s="558"/>
      <c r="B138" s="559"/>
      <c r="C138" s="560"/>
      <c r="R138" s="169"/>
      <c r="S138" s="165"/>
      <c r="BP138" s="124"/>
    </row>
    <row r="139" spans="1:68" s="88" customFormat="1" x14ac:dyDescent="0.25">
      <c r="A139" s="558"/>
      <c r="B139" s="559"/>
      <c r="C139" s="560"/>
      <c r="R139" s="169"/>
      <c r="S139" s="165"/>
      <c r="BP139" s="124"/>
    </row>
    <row r="140" spans="1:68" s="88" customFormat="1" x14ac:dyDescent="0.25">
      <c r="A140" s="561"/>
      <c r="B140" s="556"/>
      <c r="C140" s="557"/>
      <c r="R140" s="169"/>
      <c r="S140" s="165"/>
      <c r="BP140" s="124"/>
    </row>
    <row r="141" spans="1:68" s="88" customFormat="1" x14ac:dyDescent="0.25">
      <c r="A141" s="558"/>
      <c r="B141" s="559"/>
      <c r="C141" s="560"/>
      <c r="R141" s="169"/>
      <c r="S141" s="165"/>
      <c r="BP141" s="124"/>
    </row>
    <row r="142" spans="1:68" s="88" customFormat="1" x14ac:dyDescent="0.25">
      <c r="A142" s="558"/>
      <c r="B142" s="559"/>
      <c r="C142" s="560"/>
      <c r="R142" s="169"/>
      <c r="S142" s="165"/>
      <c r="BP142" s="124"/>
    </row>
    <row r="143" spans="1:68" s="88" customFormat="1" x14ac:dyDescent="0.25">
      <c r="A143" s="558"/>
      <c r="B143" s="559"/>
      <c r="C143" s="560"/>
      <c r="R143" s="169"/>
      <c r="S143" s="165"/>
      <c r="BP143" s="124"/>
    </row>
    <row r="144" spans="1:68" s="88" customFormat="1" x14ac:dyDescent="0.25">
      <c r="A144" s="562"/>
      <c r="B144" s="563"/>
      <c r="C144" s="564"/>
      <c r="R144" s="169"/>
      <c r="S144" s="165"/>
      <c r="BP144" s="124"/>
    </row>
    <row r="145" spans="1:68" s="88" customFormat="1" x14ac:dyDescent="0.25">
      <c r="A145" s="559"/>
      <c r="B145" s="558"/>
      <c r="C145" s="560"/>
      <c r="R145" s="169"/>
      <c r="S145" s="165"/>
      <c r="BP145" s="124"/>
    </row>
    <row r="146" spans="1:68" s="88" customFormat="1" x14ac:dyDescent="0.25">
      <c r="A146" s="553"/>
      <c r="B146" s="553"/>
      <c r="C146" s="553"/>
      <c r="R146" s="169"/>
      <c r="S146" s="165"/>
      <c r="BP146" s="124"/>
    </row>
    <row r="147" spans="1:68" s="88" customFormat="1" x14ac:dyDescent="0.25">
      <c r="A147" s="565"/>
      <c r="B147" s="553"/>
      <c r="C147" s="553"/>
      <c r="R147" s="169"/>
      <c r="S147" s="165"/>
      <c r="BP147" s="124"/>
    </row>
    <row r="148" spans="1:68" s="88" customFormat="1" x14ac:dyDescent="0.25">
      <c r="A148" s="565"/>
      <c r="B148" s="553"/>
      <c r="C148" s="553"/>
      <c r="R148" s="169"/>
      <c r="S148" s="165"/>
      <c r="BP148" s="124"/>
    </row>
    <row r="149" spans="1:68" s="88" customFormat="1" x14ac:dyDescent="0.25">
      <c r="A149" s="552"/>
      <c r="B149" s="552"/>
      <c r="C149" s="552"/>
      <c r="R149" s="169"/>
      <c r="S149" s="165"/>
      <c r="BP149" s="124"/>
    </row>
    <row r="150" spans="1:68" s="88" customFormat="1" x14ac:dyDescent="0.25">
      <c r="A150" s="552"/>
      <c r="B150" s="552"/>
      <c r="C150" s="552"/>
      <c r="R150" s="169"/>
      <c r="S150" s="165"/>
      <c r="BP150" s="124"/>
    </row>
    <row r="151" spans="1:68" s="88" customFormat="1" x14ac:dyDescent="0.25">
      <c r="A151" s="552"/>
      <c r="B151" s="552"/>
      <c r="C151" s="554"/>
      <c r="R151" s="169"/>
      <c r="S151" s="165"/>
      <c r="BP151" s="124"/>
    </row>
    <row r="152" spans="1:68" s="88" customFormat="1" x14ac:dyDescent="0.25">
      <c r="A152" s="552"/>
      <c r="B152" s="552"/>
      <c r="C152" s="557"/>
      <c r="R152" s="169"/>
      <c r="S152" s="165"/>
      <c r="BP152" s="124"/>
    </row>
    <row r="153" spans="1:68" s="88" customFormat="1" x14ac:dyDescent="0.25">
      <c r="A153" s="552"/>
      <c r="B153" s="566"/>
      <c r="C153" s="560"/>
      <c r="R153" s="169"/>
      <c r="S153" s="165"/>
      <c r="BP153" s="124"/>
    </row>
    <row r="154" spans="1:68" s="88" customFormat="1" x14ac:dyDescent="0.25">
      <c r="A154" s="552"/>
      <c r="B154" s="566"/>
      <c r="C154" s="560"/>
      <c r="R154" s="169"/>
      <c r="S154" s="165"/>
      <c r="BP154" s="124"/>
    </row>
    <row r="155" spans="1:68" s="88" customFormat="1" x14ac:dyDescent="0.25">
      <c r="A155" s="552"/>
      <c r="B155" s="566"/>
      <c r="C155" s="560"/>
      <c r="R155" s="169"/>
      <c r="S155" s="165"/>
      <c r="BP155" s="124"/>
    </row>
    <row r="156" spans="1:68" s="88" customFormat="1" x14ac:dyDescent="0.25">
      <c r="A156" s="552"/>
      <c r="B156" s="566"/>
      <c r="C156" s="560"/>
      <c r="R156" s="169"/>
      <c r="S156" s="165"/>
      <c r="BP156" s="124"/>
    </row>
    <row r="157" spans="1:68" s="88" customFormat="1" x14ac:dyDescent="0.25">
      <c r="A157" s="552"/>
      <c r="B157" s="566"/>
      <c r="C157" s="560"/>
      <c r="R157" s="169"/>
      <c r="S157" s="165"/>
      <c r="BP157" s="124"/>
    </row>
    <row r="158" spans="1:68" s="88" customFormat="1" x14ac:dyDescent="0.25">
      <c r="A158" s="552"/>
      <c r="B158" s="566"/>
      <c r="C158" s="560"/>
      <c r="R158" s="169"/>
      <c r="S158" s="165"/>
      <c r="BP158" s="124"/>
    </row>
    <row r="159" spans="1:68" s="88" customFormat="1" x14ac:dyDescent="0.25">
      <c r="A159" s="552"/>
      <c r="B159" s="566"/>
      <c r="C159" s="560"/>
      <c r="R159" s="169"/>
      <c r="S159" s="165"/>
      <c r="BP159" s="124"/>
    </row>
    <row r="160" spans="1:68" s="88" customFormat="1" x14ac:dyDescent="0.25">
      <c r="A160" s="552"/>
      <c r="B160" s="566"/>
      <c r="C160" s="560"/>
      <c r="R160" s="169"/>
      <c r="S160" s="165"/>
      <c r="BP160" s="124"/>
    </row>
    <row r="161" spans="1:68" s="88" customFormat="1" x14ac:dyDescent="0.25">
      <c r="A161" s="552"/>
      <c r="B161" s="566"/>
      <c r="C161" s="560"/>
      <c r="R161" s="169"/>
      <c r="S161" s="165"/>
      <c r="BP161" s="124"/>
    </row>
    <row r="162" spans="1:68" s="88" customFormat="1" x14ac:dyDescent="0.25">
      <c r="A162" s="552"/>
      <c r="B162" s="566"/>
      <c r="C162" s="560"/>
      <c r="R162" s="169"/>
      <c r="S162" s="165"/>
      <c r="BP162" s="124"/>
    </row>
    <row r="163" spans="1:68" s="88" customFormat="1" x14ac:dyDescent="0.25">
      <c r="A163" s="552"/>
      <c r="B163" s="566"/>
      <c r="C163" s="560"/>
      <c r="R163" s="169"/>
      <c r="S163" s="165"/>
      <c r="BP163" s="124"/>
    </row>
    <row r="164" spans="1:68" s="88" customFormat="1" x14ac:dyDescent="0.25">
      <c r="A164" s="552"/>
      <c r="B164" s="552"/>
      <c r="C164" s="552"/>
      <c r="R164" s="169"/>
      <c r="S164" s="165"/>
      <c r="BP164" s="124"/>
    </row>
    <row r="165" spans="1:68" s="88" customFormat="1" x14ac:dyDescent="0.25">
      <c r="A165" s="552"/>
      <c r="B165" s="566"/>
      <c r="C165" s="560"/>
      <c r="R165" s="169"/>
      <c r="S165" s="165"/>
      <c r="BP165" s="124"/>
    </row>
    <row r="166" spans="1:68" s="88" customFormat="1" x14ac:dyDescent="0.25">
      <c r="A166" s="552"/>
      <c r="B166" s="566"/>
      <c r="C166" s="560"/>
      <c r="R166" s="169"/>
      <c r="S166" s="165"/>
      <c r="BP166" s="124"/>
    </row>
    <row r="167" spans="1:68" s="88" customFormat="1" x14ac:dyDescent="0.25">
      <c r="R167" s="169"/>
      <c r="S167" s="165"/>
      <c r="BP167" s="124"/>
    </row>
    <row r="168" spans="1:68" s="88" customFormat="1" x14ac:dyDescent="0.25">
      <c r="R168" s="169"/>
      <c r="S168" s="165"/>
      <c r="BP168" s="124"/>
    </row>
    <row r="169" spans="1:68" s="88" customFormat="1" x14ac:dyDescent="0.25">
      <c r="R169" s="169"/>
      <c r="S169" s="165"/>
      <c r="BP169" s="124"/>
    </row>
    <row r="170" spans="1:68" s="88" customFormat="1" x14ac:dyDescent="0.25">
      <c r="R170" s="169"/>
      <c r="S170" s="165"/>
      <c r="BP170" s="124"/>
    </row>
    <row r="171" spans="1:68" s="88" customFormat="1" x14ac:dyDescent="0.25">
      <c r="R171" s="169"/>
      <c r="S171" s="165"/>
      <c r="BP171" s="124"/>
    </row>
    <row r="172" spans="1:68" s="88" customFormat="1" x14ac:dyDescent="0.25">
      <c r="R172" s="169"/>
      <c r="S172" s="165"/>
      <c r="BP172" s="124"/>
    </row>
    <row r="173" spans="1:68" s="88" customFormat="1" x14ac:dyDescent="0.25">
      <c r="R173" s="169"/>
      <c r="S173" s="165"/>
      <c r="BP173" s="124"/>
    </row>
    <row r="174" spans="1:68" s="88" customFormat="1" x14ac:dyDescent="0.25">
      <c r="R174" s="169"/>
      <c r="S174" s="165"/>
      <c r="BP174" s="124"/>
    </row>
    <row r="175" spans="1:68" s="88" customFormat="1" x14ac:dyDescent="0.25">
      <c r="R175" s="169"/>
      <c r="S175" s="165"/>
      <c r="BP175" s="124"/>
    </row>
    <row r="176" spans="1:68" s="88" customFormat="1" x14ac:dyDescent="0.25">
      <c r="R176" s="169"/>
      <c r="S176" s="165"/>
      <c r="BP176" s="124"/>
    </row>
    <row r="177" spans="18:68" s="88" customFormat="1" x14ac:dyDescent="0.25">
      <c r="R177" s="169"/>
      <c r="S177" s="165"/>
      <c r="BP177" s="124"/>
    </row>
    <row r="178" spans="18:68" s="88" customFormat="1" x14ac:dyDescent="0.25">
      <c r="R178" s="169"/>
      <c r="S178" s="165"/>
      <c r="BP178" s="124"/>
    </row>
    <row r="179" spans="18:68" s="88" customFormat="1" x14ac:dyDescent="0.25">
      <c r="R179" s="169"/>
      <c r="S179" s="165"/>
      <c r="BP179" s="124"/>
    </row>
    <row r="180" spans="18:68" s="88" customFormat="1" x14ac:dyDescent="0.25">
      <c r="R180" s="169"/>
      <c r="S180" s="165"/>
      <c r="BP180" s="124"/>
    </row>
    <row r="181" spans="18:68" s="88" customFormat="1" x14ac:dyDescent="0.25">
      <c r="R181" s="169"/>
      <c r="S181" s="165"/>
      <c r="BP181" s="124"/>
    </row>
    <row r="182" spans="18:68" s="88" customFormat="1" x14ac:dyDescent="0.25">
      <c r="R182" s="169"/>
      <c r="S182" s="165"/>
      <c r="BP182" s="124"/>
    </row>
    <row r="183" spans="18:68" s="88" customFormat="1" x14ac:dyDescent="0.25">
      <c r="R183" s="169"/>
      <c r="S183" s="165"/>
      <c r="BP183" s="124"/>
    </row>
    <row r="184" spans="18:68" s="88" customFormat="1" x14ac:dyDescent="0.25">
      <c r="R184" s="169"/>
      <c r="S184" s="165"/>
      <c r="BP184" s="124"/>
    </row>
    <row r="185" spans="18:68" s="88" customFormat="1" x14ac:dyDescent="0.25">
      <c r="R185" s="169"/>
      <c r="S185" s="165"/>
      <c r="BP185" s="124"/>
    </row>
    <row r="186" spans="18:68" s="88" customFormat="1" x14ac:dyDescent="0.25">
      <c r="R186" s="169"/>
      <c r="S186" s="165"/>
      <c r="BP186" s="124"/>
    </row>
    <row r="187" spans="18:68" s="88" customFormat="1" x14ac:dyDescent="0.25">
      <c r="R187" s="169"/>
      <c r="S187" s="165"/>
      <c r="BP187" s="124"/>
    </row>
    <row r="188" spans="18:68" s="88" customFormat="1" x14ac:dyDescent="0.25">
      <c r="R188" s="169"/>
      <c r="S188" s="165"/>
      <c r="BP188" s="124"/>
    </row>
    <row r="189" spans="18:68" s="88" customFormat="1" x14ac:dyDescent="0.25">
      <c r="R189" s="169"/>
      <c r="S189" s="165"/>
      <c r="BP189" s="124"/>
    </row>
    <row r="190" spans="18:68" s="88" customFormat="1" x14ac:dyDescent="0.25">
      <c r="R190" s="169"/>
      <c r="S190" s="165"/>
      <c r="BP190" s="124"/>
    </row>
    <row r="191" spans="18:68" s="88" customFormat="1" x14ac:dyDescent="0.25">
      <c r="R191" s="169"/>
      <c r="S191" s="165"/>
      <c r="BP191" s="124"/>
    </row>
    <row r="192" spans="18:68" s="88" customFormat="1" x14ac:dyDescent="0.25">
      <c r="R192" s="169"/>
      <c r="S192" s="165"/>
      <c r="BP192" s="124"/>
    </row>
    <row r="193" spans="18:68" s="88" customFormat="1" x14ac:dyDescent="0.25">
      <c r="R193" s="169"/>
      <c r="S193" s="165"/>
      <c r="BP193" s="124"/>
    </row>
    <row r="194" spans="18:68" s="88" customFormat="1" x14ac:dyDescent="0.25">
      <c r="R194" s="169"/>
      <c r="S194" s="165"/>
      <c r="BP194" s="124"/>
    </row>
    <row r="195" spans="18:68" s="88" customFormat="1" x14ac:dyDescent="0.25">
      <c r="R195" s="169"/>
      <c r="S195" s="165"/>
      <c r="BP195" s="124"/>
    </row>
    <row r="196" spans="18:68" s="88" customFormat="1" x14ac:dyDescent="0.25">
      <c r="R196" s="169"/>
      <c r="S196" s="165"/>
      <c r="BP196" s="124"/>
    </row>
    <row r="197" spans="18:68" s="88" customFormat="1" x14ac:dyDescent="0.25">
      <c r="R197" s="169"/>
      <c r="S197" s="165"/>
      <c r="BP197" s="124"/>
    </row>
    <row r="198" spans="18:68" s="88" customFormat="1" x14ac:dyDescent="0.25">
      <c r="R198" s="169"/>
      <c r="S198" s="165"/>
      <c r="BP198" s="124"/>
    </row>
    <row r="199" spans="18:68" s="88" customFormat="1" x14ac:dyDescent="0.25">
      <c r="R199" s="169"/>
      <c r="S199" s="165"/>
      <c r="BP199" s="124"/>
    </row>
    <row r="200" spans="18:68" s="88" customFormat="1" x14ac:dyDescent="0.25">
      <c r="R200" s="169"/>
      <c r="S200" s="165"/>
      <c r="BP200" s="124"/>
    </row>
    <row r="201" spans="18:68" s="88" customFormat="1" x14ac:dyDescent="0.25">
      <c r="R201" s="169"/>
      <c r="S201" s="165"/>
      <c r="BP201" s="124"/>
    </row>
    <row r="202" spans="18:68" s="88" customFormat="1" x14ac:dyDescent="0.25">
      <c r="R202" s="169"/>
      <c r="S202" s="165"/>
      <c r="BP202" s="124"/>
    </row>
    <row r="203" spans="18:68" s="88" customFormat="1" x14ac:dyDescent="0.25">
      <c r="R203" s="169"/>
      <c r="S203" s="165"/>
      <c r="BP203" s="124"/>
    </row>
    <row r="204" spans="18:68" s="88" customFormat="1" x14ac:dyDescent="0.25">
      <c r="R204" s="169"/>
      <c r="S204" s="165"/>
      <c r="BP204" s="124"/>
    </row>
    <row r="205" spans="18:68" s="88" customFormat="1" x14ac:dyDescent="0.25">
      <c r="R205" s="169"/>
      <c r="S205" s="165"/>
      <c r="BP205" s="124"/>
    </row>
    <row r="206" spans="18:68" s="88" customFormat="1" x14ac:dyDescent="0.25">
      <c r="R206" s="169"/>
      <c r="S206" s="165"/>
      <c r="BP206" s="124"/>
    </row>
    <row r="207" spans="18:68" s="88" customFormat="1" x14ac:dyDescent="0.25">
      <c r="R207" s="169"/>
      <c r="S207" s="165"/>
      <c r="BP207" s="124"/>
    </row>
    <row r="208" spans="18:68" s="88" customFormat="1" x14ac:dyDescent="0.25">
      <c r="R208" s="169"/>
      <c r="S208" s="165"/>
      <c r="BP208" s="124"/>
    </row>
    <row r="209" spans="18:68" s="88" customFormat="1" x14ac:dyDescent="0.25">
      <c r="R209" s="169"/>
      <c r="S209" s="165"/>
      <c r="BP209" s="124"/>
    </row>
    <row r="210" spans="18:68" s="88" customFormat="1" x14ac:dyDescent="0.25">
      <c r="R210" s="169"/>
      <c r="S210" s="165"/>
      <c r="BP210" s="124"/>
    </row>
    <row r="211" spans="18:68" s="88" customFormat="1" x14ac:dyDescent="0.25">
      <c r="R211" s="169"/>
      <c r="S211" s="165"/>
      <c r="BP211" s="124"/>
    </row>
    <row r="212" spans="18:68" s="88" customFormat="1" x14ac:dyDescent="0.25">
      <c r="R212" s="169"/>
      <c r="S212" s="165"/>
      <c r="BP212" s="124"/>
    </row>
    <row r="213" spans="18:68" s="88" customFormat="1" x14ac:dyDescent="0.25">
      <c r="R213" s="169"/>
      <c r="S213" s="165"/>
      <c r="BP213" s="124"/>
    </row>
    <row r="214" spans="18:68" s="88" customFormat="1" x14ac:dyDescent="0.25">
      <c r="R214" s="169"/>
      <c r="S214" s="165"/>
      <c r="BP214" s="124"/>
    </row>
    <row r="215" spans="18:68" s="88" customFormat="1" x14ac:dyDescent="0.25">
      <c r="R215" s="169"/>
      <c r="S215" s="165"/>
      <c r="BP215" s="124"/>
    </row>
    <row r="216" spans="18:68" s="88" customFormat="1" x14ac:dyDescent="0.25">
      <c r="R216" s="169"/>
      <c r="S216" s="165"/>
      <c r="BP216" s="124"/>
    </row>
    <row r="217" spans="18:68" s="88" customFormat="1" x14ac:dyDescent="0.25">
      <c r="R217" s="169"/>
      <c r="S217" s="165"/>
      <c r="BP217" s="124"/>
    </row>
    <row r="218" spans="18:68" s="88" customFormat="1" x14ac:dyDescent="0.25">
      <c r="R218" s="169"/>
      <c r="S218" s="165"/>
      <c r="BP218" s="124"/>
    </row>
    <row r="219" spans="18:68" s="88" customFormat="1" x14ac:dyDescent="0.25">
      <c r="R219" s="169"/>
      <c r="S219" s="165"/>
      <c r="BP219" s="124"/>
    </row>
    <row r="220" spans="18:68" s="88" customFormat="1" x14ac:dyDescent="0.25">
      <c r="R220" s="169"/>
      <c r="S220" s="165"/>
      <c r="BP220" s="124"/>
    </row>
    <row r="221" spans="18:68" s="88" customFormat="1" x14ac:dyDescent="0.25">
      <c r="R221" s="169"/>
      <c r="S221" s="165"/>
      <c r="BP221" s="124"/>
    </row>
    <row r="222" spans="18:68" s="88" customFormat="1" x14ac:dyDescent="0.25">
      <c r="R222" s="169"/>
      <c r="S222" s="165"/>
      <c r="BP222" s="124"/>
    </row>
    <row r="223" spans="18:68" s="88" customFormat="1" x14ac:dyDescent="0.25">
      <c r="R223" s="169"/>
      <c r="S223" s="165"/>
      <c r="BP223" s="124"/>
    </row>
    <row r="224" spans="18:68" s="88" customFormat="1" x14ac:dyDescent="0.25">
      <c r="R224" s="169"/>
      <c r="S224" s="165"/>
      <c r="BP224" s="124"/>
    </row>
    <row r="225" spans="18:68" s="88" customFormat="1" x14ac:dyDescent="0.25">
      <c r="R225" s="169"/>
      <c r="S225" s="165"/>
      <c r="BP225" s="124"/>
    </row>
    <row r="226" spans="18:68" s="88" customFormat="1" x14ac:dyDescent="0.25">
      <c r="R226" s="169"/>
      <c r="S226" s="165"/>
      <c r="BP226" s="124"/>
    </row>
    <row r="227" spans="18:68" s="88" customFormat="1" x14ac:dyDescent="0.25">
      <c r="R227" s="169"/>
      <c r="S227" s="165"/>
      <c r="BP227" s="124"/>
    </row>
    <row r="228" spans="18:68" s="88" customFormat="1" x14ac:dyDescent="0.25">
      <c r="R228" s="169"/>
      <c r="S228" s="165"/>
      <c r="BP228" s="124"/>
    </row>
    <row r="229" spans="18:68" s="88" customFormat="1" x14ac:dyDescent="0.25">
      <c r="R229" s="169"/>
      <c r="S229" s="165"/>
      <c r="BP229" s="124"/>
    </row>
    <row r="230" spans="18:68" s="88" customFormat="1" x14ac:dyDescent="0.25">
      <c r="R230" s="169"/>
      <c r="S230" s="165"/>
      <c r="BP230" s="124"/>
    </row>
    <row r="231" spans="18:68" s="88" customFormat="1" x14ac:dyDescent="0.25">
      <c r="R231" s="169"/>
      <c r="S231" s="165"/>
      <c r="BP231" s="124"/>
    </row>
    <row r="232" spans="18:68" s="88" customFormat="1" x14ac:dyDescent="0.25">
      <c r="R232" s="169"/>
      <c r="S232" s="165"/>
      <c r="BP232" s="124"/>
    </row>
    <row r="233" spans="18:68" s="88" customFormat="1" x14ac:dyDescent="0.25">
      <c r="R233" s="169"/>
      <c r="S233" s="165"/>
      <c r="BP233" s="124"/>
    </row>
    <row r="234" spans="18:68" s="88" customFormat="1" x14ac:dyDescent="0.25">
      <c r="R234" s="169"/>
      <c r="S234" s="165"/>
      <c r="BP234" s="124"/>
    </row>
    <row r="235" spans="18:68" s="88" customFormat="1" x14ac:dyDescent="0.25">
      <c r="R235" s="169"/>
      <c r="S235" s="165"/>
      <c r="BP235" s="124"/>
    </row>
    <row r="236" spans="18:68" s="88" customFormat="1" x14ac:dyDescent="0.25">
      <c r="R236" s="169"/>
      <c r="S236" s="165"/>
      <c r="BP236" s="124"/>
    </row>
    <row r="237" spans="18:68" s="88" customFormat="1" x14ac:dyDescent="0.25">
      <c r="R237" s="169"/>
      <c r="S237" s="165"/>
      <c r="BP237" s="124"/>
    </row>
    <row r="238" spans="18:68" s="88" customFormat="1" x14ac:dyDescent="0.25">
      <c r="R238" s="169"/>
      <c r="S238" s="165"/>
      <c r="BP238" s="124"/>
    </row>
    <row r="239" spans="18:68" s="88" customFormat="1" x14ac:dyDescent="0.25">
      <c r="R239" s="169"/>
      <c r="S239" s="165"/>
      <c r="BP239" s="124"/>
    </row>
    <row r="240" spans="18:68" s="88" customFormat="1" x14ac:dyDescent="0.25">
      <c r="R240" s="169"/>
      <c r="S240" s="165"/>
      <c r="BP240" s="124"/>
    </row>
    <row r="241" spans="18:68" s="88" customFormat="1" x14ac:dyDescent="0.25">
      <c r="R241" s="169"/>
      <c r="S241" s="165"/>
      <c r="BP241" s="124"/>
    </row>
    <row r="242" spans="18:68" s="88" customFormat="1" x14ac:dyDescent="0.25">
      <c r="R242" s="169"/>
      <c r="S242" s="165"/>
      <c r="BP242" s="124"/>
    </row>
    <row r="243" spans="18:68" s="88" customFormat="1" x14ac:dyDescent="0.25">
      <c r="R243" s="169"/>
      <c r="S243" s="165"/>
      <c r="BP243" s="124"/>
    </row>
    <row r="244" spans="18:68" s="88" customFormat="1" x14ac:dyDescent="0.25">
      <c r="R244" s="169"/>
      <c r="S244" s="165"/>
      <c r="BP244" s="124"/>
    </row>
    <row r="245" spans="18:68" s="88" customFormat="1" x14ac:dyDescent="0.25">
      <c r="R245" s="169"/>
      <c r="S245" s="165"/>
      <c r="BP245" s="124"/>
    </row>
    <row r="246" spans="18:68" s="88" customFormat="1" x14ac:dyDescent="0.25">
      <c r="R246" s="169"/>
      <c r="S246" s="165"/>
      <c r="BP246" s="124"/>
    </row>
    <row r="247" spans="18:68" s="88" customFormat="1" x14ac:dyDescent="0.25">
      <c r="R247" s="169"/>
      <c r="S247" s="165"/>
      <c r="BP247" s="124"/>
    </row>
    <row r="248" spans="18:68" s="88" customFormat="1" x14ac:dyDescent="0.25">
      <c r="R248" s="169"/>
      <c r="S248" s="165"/>
      <c r="BP248" s="124"/>
    </row>
    <row r="249" spans="18:68" s="88" customFormat="1" x14ac:dyDescent="0.25">
      <c r="R249" s="169"/>
      <c r="S249" s="165"/>
      <c r="BP249" s="124"/>
    </row>
    <row r="250" spans="18:68" s="88" customFormat="1" x14ac:dyDescent="0.25">
      <c r="R250" s="169"/>
      <c r="S250" s="165"/>
      <c r="BP250" s="124"/>
    </row>
    <row r="251" spans="18:68" s="88" customFormat="1" x14ac:dyDescent="0.25">
      <c r="R251" s="169"/>
      <c r="S251" s="165"/>
      <c r="BP251" s="124"/>
    </row>
    <row r="252" spans="18:68" s="88" customFormat="1" x14ac:dyDescent="0.25">
      <c r="R252" s="169"/>
      <c r="S252" s="165"/>
      <c r="BP252" s="124"/>
    </row>
    <row r="253" spans="18:68" s="88" customFormat="1" x14ac:dyDescent="0.25">
      <c r="R253" s="169"/>
      <c r="S253" s="165"/>
      <c r="BP253" s="124"/>
    </row>
    <row r="254" spans="18:68" s="88" customFormat="1" x14ac:dyDescent="0.25">
      <c r="R254" s="169"/>
      <c r="S254" s="165"/>
      <c r="BP254" s="124"/>
    </row>
    <row r="255" spans="18:68" s="88" customFormat="1" x14ac:dyDescent="0.25">
      <c r="R255" s="169"/>
      <c r="S255" s="165"/>
      <c r="BP255" s="124"/>
    </row>
    <row r="256" spans="18:68" s="88" customFormat="1" x14ac:dyDescent="0.25">
      <c r="R256" s="169"/>
      <c r="S256" s="165"/>
      <c r="BP256" s="124"/>
    </row>
    <row r="257" spans="18:68" s="88" customFormat="1" x14ac:dyDescent="0.25">
      <c r="R257" s="169"/>
      <c r="S257" s="165"/>
      <c r="BP257" s="124"/>
    </row>
    <row r="258" spans="18:68" s="88" customFormat="1" x14ac:dyDescent="0.25">
      <c r="R258" s="169"/>
      <c r="S258" s="165"/>
      <c r="BP258" s="124"/>
    </row>
    <row r="259" spans="18:68" s="88" customFormat="1" x14ac:dyDescent="0.25">
      <c r="R259" s="169"/>
      <c r="S259" s="165"/>
      <c r="BP259" s="124"/>
    </row>
    <row r="260" spans="18:68" s="88" customFormat="1" x14ac:dyDescent="0.25">
      <c r="R260" s="169"/>
      <c r="S260" s="165"/>
      <c r="BP260" s="124"/>
    </row>
    <row r="261" spans="18:68" s="88" customFormat="1" x14ac:dyDescent="0.25">
      <c r="R261" s="169"/>
      <c r="S261" s="165"/>
      <c r="BP261" s="124"/>
    </row>
    <row r="262" spans="18:68" s="88" customFormat="1" x14ac:dyDescent="0.25">
      <c r="R262" s="169"/>
      <c r="S262" s="165"/>
      <c r="BP262" s="124"/>
    </row>
    <row r="263" spans="18:68" s="88" customFormat="1" x14ac:dyDescent="0.25">
      <c r="R263" s="169"/>
      <c r="S263" s="165"/>
      <c r="BP263" s="124"/>
    </row>
    <row r="264" spans="18:68" s="88" customFormat="1" x14ac:dyDescent="0.25">
      <c r="R264" s="169"/>
      <c r="S264" s="165"/>
      <c r="BP264" s="124"/>
    </row>
    <row r="265" spans="18:68" s="88" customFormat="1" x14ac:dyDescent="0.25">
      <c r="R265" s="169"/>
      <c r="S265" s="165"/>
      <c r="BP265" s="124"/>
    </row>
    <row r="266" spans="18:68" s="88" customFormat="1" x14ac:dyDescent="0.25">
      <c r="R266" s="169"/>
      <c r="S266" s="165"/>
      <c r="BP266" s="124"/>
    </row>
    <row r="267" spans="18:68" s="88" customFormat="1" x14ac:dyDescent="0.25">
      <c r="R267" s="169"/>
      <c r="S267" s="165"/>
      <c r="BP267" s="124"/>
    </row>
    <row r="268" spans="18:68" s="88" customFormat="1" x14ac:dyDescent="0.25">
      <c r="R268" s="169"/>
      <c r="S268" s="165"/>
      <c r="BP268" s="124"/>
    </row>
    <row r="269" spans="18:68" x14ac:dyDescent="0.25">
      <c r="AX269" s="88"/>
    </row>
  </sheetData>
  <mergeCells count="71">
    <mergeCell ref="AX8:BB8"/>
    <mergeCell ref="J6:J9"/>
    <mergeCell ref="C5:C9"/>
    <mergeCell ref="F5:F9"/>
    <mergeCell ref="I5:M5"/>
    <mergeCell ref="AN5:AW5"/>
    <mergeCell ref="I6:I9"/>
    <mergeCell ref="N5:N9"/>
    <mergeCell ref="O5:Q5"/>
    <mergeCell ref="T5:AC5"/>
    <mergeCell ref="Y6:AC6"/>
    <mergeCell ref="T8:X8"/>
    <mergeCell ref="Y8:AC8"/>
    <mergeCell ref="D4:D9"/>
    <mergeCell ref="AS8:AW8"/>
    <mergeCell ref="AS7:AW7"/>
    <mergeCell ref="AX7:BB7"/>
    <mergeCell ref="BC7:BG7"/>
    <mergeCell ref="AI6:AM6"/>
    <mergeCell ref="AN6:AR6"/>
    <mergeCell ref="AS6:AW6"/>
    <mergeCell ref="AX6:BB6"/>
    <mergeCell ref="H5:H9"/>
    <mergeCell ref="K6:M8"/>
    <mergeCell ref="O6:O9"/>
    <mergeCell ref="Q6:Q9"/>
    <mergeCell ref="AI8:AM8"/>
    <mergeCell ref="T6:X6"/>
    <mergeCell ref="T7:X7"/>
    <mergeCell ref="Y7:AC7"/>
    <mergeCell ref="AD7:AH7"/>
    <mergeCell ref="P6:P9"/>
    <mergeCell ref="AD6:AH6"/>
    <mergeCell ref="K115:L115"/>
    <mergeCell ref="AX5:BG5"/>
    <mergeCell ref="AD5:AM5"/>
    <mergeCell ref="A4:A9"/>
    <mergeCell ref="B4:B9"/>
    <mergeCell ref="E4:E9"/>
    <mergeCell ref="F4:Q4"/>
    <mergeCell ref="T4:AW4"/>
    <mergeCell ref="BC6:BG6"/>
    <mergeCell ref="AN8:AR8"/>
    <mergeCell ref="AI7:AM7"/>
    <mergeCell ref="AN7:AR7"/>
    <mergeCell ref="BC8:BG8"/>
    <mergeCell ref="AD8:AH8"/>
    <mergeCell ref="A101:B101"/>
    <mergeCell ref="G5:G9"/>
    <mergeCell ref="BC104:BG104"/>
    <mergeCell ref="A106:B106"/>
    <mergeCell ref="I110:I119"/>
    <mergeCell ref="K110:Q110"/>
    <mergeCell ref="K111:Q111"/>
    <mergeCell ref="K112:Q112"/>
    <mergeCell ref="K113:Q113"/>
    <mergeCell ref="A104:B104"/>
    <mergeCell ref="T104:X104"/>
    <mergeCell ref="Y104:AC104"/>
    <mergeCell ref="AD104:AH104"/>
    <mergeCell ref="AI104:AM104"/>
    <mergeCell ref="K118:Q118"/>
    <mergeCell ref="K119:Q119"/>
    <mergeCell ref="K116:L116"/>
    <mergeCell ref="K117:L117"/>
    <mergeCell ref="A103:B103"/>
    <mergeCell ref="AS104:AW104"/>
    <mergeCell ref="AX104:BB104"/>
    <mergeCell ref="A102:B102"/>
    <mergeCell ref="K114:L114"/>
    <mergeCell ref="AN104:AR104"/>
  </mergeCells>
  <phoneticPr fontId="31" type="noConversion"/>
  <pageMargins left="0.31496062992125984" right="0.31496062992125984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ШАБЛОН 2023</vt:lpstr>
      <vt:lpstr>'ШАБЛОН 2023'!Область_печати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2024-02-05T07:09:26Z</cp:lastPrinted>
  <dcterms:created xsi:type="dcterms:W3CDTF">2022-01-17T10:37:03Z</dcterms:created>
  <dcterms:modified xsi:type="dcterms:W3CDTF">2024-02-08T19:00:01Z</dcterms:modified>
</cp:coreProperties>
</file>